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4. Stocks and flows\4.10 Vehicles\"/>
    </mc:Choice>
  </mc:AlternateContent>
  <xr:revisionPtr revIDLastSave="0" documentId="8_{0D6D39F7-8E33-4A8F-80B1-103C6E5BB0C8}" xr6:coauthVersionLast="45" xr6:coauthVersionMax="45" xr10:uidLastSave="{00000000-0000-0000-0000-000000000000}"/>
  <bookViews>
    <workbookView xWindow="-110" yWindow="-110" windowWidth="19420" windowHeight="10420" tabRatio="863" xr2:uid="{00000000-000D-0000-FFFF-FFFF00000000}"/>
  </bookViews>
  <sheets>
    <sheet name="Index" sheetId="27" r:id="rId1"/>
    <sheet name="T11.01.01" sheetId="23" r:id="rId2"/>
    <sheet name="T11.01.02" sheetId="25" r:id="rId3"/>
    <sheet name="T11.01.03" sheetId="26" r:id="rId4"/>
    <sheet name="T11.01.04" sheetId="28" r:id="rId5"/>
    <sheet name="T11.01.05" sheetId="29" r:id="rId6"/>
    <sheet name="T11.01.06" sheetId="30" r:id="rId7"/>
    <sheet name="T11.01.07" sheetId="31" r:id="rId8"/>
    <sheet name="T11.01.08" sheetId="33" r:id="rId9"/>
  </sheets>
  <definedNames>
    <definedName name="_xlnm.Print_Area" localSheetId="1">'T11.01.01'!$A$1:$J$57</definedName>
    <definedName name="_xlnm.Print_Titles" localSheetId="1">'T11.01.01'!$1:$2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33" l="1"/>
  <c r="H49" i="23" l="1"/>
  <c r="B74" i="33"/>
  <c r="F52" i="25"/>
  <c r="B28" i="26"/>
  <c r="B61" i="33"/>
  <c r="B60" i="33"/>
  <c r="B56" i="33"/>
  <c r="B42" i="29"/>
  <c r="B41" i="29"/>
  <c r="B40" i="29"/>
  <c r="B39" i="29"/>
  <c r="E38" i="29"/>
  <c r="D38" i="29"/>
  <c r="C38" i="29"/>
  <c r="E37" i="29"/>
  <c r="D37" i="29"/>
  <c r="C37" i="29"/>
  <c r="B36" i="29"/>
  <c r="E35" i="29"/>
  <c r="D35" i="29"/>
  <c r="C35" i="29"/>
  <c r="B34" i="29"/>
  <c r="E33" i="29"/>
  <c r="D33" i="29"/>
  <c r="C33" i="29"/>
  <c r="E32" i="29"/>
  <c r="D32" i="29"/>
  <c r="E31" i="29"/>
  <c r="D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32" i="29" l="1"/>
  <c r="B33" i="29"/>
  <c r="B38" i="29"/>
  <c r="B31" i="29"/>
  <c r="B35" i="29"/>
  <c r="B37" i="29"/>
</calcChain>
</file>

<file path=xl/sharedStrings.xml><?xml version="1.0" encoding="utf-8"?>
<sst xmlns="http://schemas.openxmlformats.org/spreadsheetml/2006/main" count="370" uniqueCount="162">
  <si>
    <t>Situation au 30 septembre</t>
  </si>
  <si>
    <t>Total</t>
  </si>
  <si>
    <t>…</t>
  </si>
  <si>
    <t>de tourisme</t>
  </si>
  <si>
    <t>personnes</t>
  </si>
  <si>
    <t>choses</t>
  </si>
  <si>
    <t>Véhicules</t>
  </si>
  <si>
    <t>Motocycles</t>
  </si>
  <si>
    <t>Remorques</t>
  </si>
  <si>
    <t>Véhicules à moteur</t>
  </si>
  <si>
    <t xml:space="preserve"> </t>
  </si>
  <si>
    <t>Situation à fin décembre</t>
  </si>
  <si>
    <t>Réguliers</t>
  </si>
  <si>
    <t>...</t>
  </si>
  <si>
    <t>1 187535</t>
  </si>
  <si>
    <t>Places</t>
  </si>
  <si>
    <t>Cases pour</t>
  </si>
  <si>
    <t>payantes</t>
  </si>
  <si>
    <t xml:space="preserve"> P+R</t>
  </si>
  <si>
    <t>Avec macaron</t>
  </si>
  <si>
    <t>Sans macaron</t>
  </si>
  <si>
    <t>Durée illimitée</t>
  </si>
  <si>
    <t xml:space="preserve">            Durée limitée</t>
  </si>
  <si>
    <t>-</t>
  </si>
  <si>
    <t>Total des voyageurs</t>
  </si>
  <si>
    <t xml:space="preserve">Jours de </t>
  </si>
  <si>
    <t>sur le Lac Léman</t>
  </si>
  <si>
    <t>Moteurs</t>
  </si>
  <si>
    <t>Voiles</t>
  </si>
  <si>
    <t>d'amarrage</t>
  </si>
  <si>
    <t>à terre</t>
  </si>
  <si>
    <t>Moyennes annuelles du trafic journalier (véhicules/jour)</t>
  </si>
  <si>
    <t>Passagers</t>
  </si>
  <si>
    <t>Mouvements</t>
  </si>
  <si>
    <t>Situation en fin d'année</t>
  </si>
  <si>
    <t>Nombre d'accidents</t>
  </si>
  <si>
    <t>Nombre de victimes</t>
  </si>
  <si>
    <t>Effectif du</t>
  </si>
  <si>
    <t>personnel (EPT)</t>
  </si>
  <si>
    <t>1002 Lausanne</t>
  </si>
  <si>
    <t>T +41 21 315 24 39</t>
  </si>
  <si>
    <t>statistique@lausanne.ch</t>
  </si>
  <si>
    <r>
      <t xml:space="preserve"> agricoles</t>
    </r>
    <r>
      <rPr>
        <vertAlign val="superscript"/>
        <sz val="8"/>
        <rFont val="Arial Narrow"/>
        <family val="2"/>
      </rPr>
      <t xml:space="preserve"> (2)</t>
    </r>
  </si>
  <si>
    <r>
      <t xml:space="preserve">industriels </t>
    </r>
    <r>
      <rPr>
        <vertAlign val="superscript"/>
        <sz val="8"/>
        <rFont val="Arial Narrow"/>
        <family val="2"/>
      </rPr>
      <t>(2)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</si>
  <si>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Non compris les plaques professionnelles.</t>
    </r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</si>
  <si>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Répartis différemment jusqu'en 1988.</t>
    </r>
  </si>
  <si>
    <r>
      <t xml:space="preserve">Type  "B" </t>
    </r>
    <r>
      <rPr>
        <vertAlign val="superscript"/>
        <sz val="8"/>
        <rFont val="Arial Narrow"/>
        <family val="2"/>
      </rPr>
      <t>(2)</t>
    </r>
  </si>
  <si>
    <r>
      <t xml:space="preserve">Type  "A" </t>
    </r>
    <r>
      <rPr>
        <vertAlign val="superscript"/>
        <sz val="8"/>
        <rFont val="Arial Narrow"/>
        <family val="2"/>
      </rPr>
      <t>(1)</t>
    </r>
  </si>
  <si>
    <r>
      <t xml:space="preserve">Compagnies </t>
    </r>
    <r>
      <rPr>
        <b/>
        <vertAlign val="superscript"/>
        <sz val="8"/>
        <rFont val="Arial Narrow"/>
        <family val="2"/>
      </rPr>
      <t>(1)</t>
    </r>
  </si>
  <si>
    <r>
      <t xml:space="preserve">commandées </t>
    </r>
    <r>
      <rPr>
        <b/>
        <vertAlign val="superscript"/>
        <sz val="8"/>
        <rFont val="Arial Narrow"/>
        <family val="2"/>
      </rPr>
      <t>(4)</t>
    </r>
  </si>
  <si>
    <r>
      <t xml:space="preserve">indépendants </t>
    </r>
    <r>
      <rPr>
        <b/>
        <vertAlign val="superscript"/>
        <sz val="8"/>
        <rFont val="Arial Narrow"/>
        <family val="2"/>
      </rPr>
      <t>(1)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</si>
  <si>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Ces compagnies/exploitants disposent d'une autorisation de stationner sur le domaine public (places jaunes réservées aux taxis).  </t>
    </r>
  </si>
  <si>
    <r>
      <rPr>
        <vertAlign val="superscript"/>
        <sz val="8"/>
        <rFont val="Arial Narrow"/>
        <family val="2"/>
      </rPr>
      <t>(3)</t>
    </r>
    <r>
      <rPr>
        <sz val="8"/>
        <rFont val="Arial Narrow"/>
        <family val="2"/>
      </rPr>
      <t xml:space="preserve"> Les chauffeurs auxiliaires sont des personnes qui exercent une autre activité en dehors de celle de conducteur de taxi.</t>
    </r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</si>
  <si>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Ces exploitants ne disposent pas d'une autorisation de stationner sur le domaine public. Par ailleurs, contrairement aux exploitants indépendants "A" qui ne peuvent avoir qu'un seul taxi, les exploitants "B" </t>
    </r>
  </si>
  <si>
    <t>Zones bleues</t>
  </si>
  <si>
    <t>Zones blanches</t>
  </si>
  <si>
    <r>
      <t xml:space="preserve">Zones rouges </t>
    </r>
    <r>
      <rPr>
        <b/>
        <vertAlign val="superscript"/>
        <sz val="8"/>
        <rFont val="Arial Narrow"/>
        <family val="2"/>
      </rPr>
      <t>(2)</t>
    </r>
  </si>
  <si>
    <r>
      <t xml:space="preserve">6'724 </t>
    </r>
    <r>
      <rPr>
        <vertAlign val="superscript"/>
        <sz val="8"/>
        <rFont val="Arial Narrow"/>
        <family val="2"/>
      </rPr>
      <t>(4)</t>
    </r>
  </si>
  <si>
    <r>
      <t xml:space="preserve">2006 </t>
    </r>
    <r>
      <rPr>
        <vertAlign val="superscript"/>
        <sz val="8"/>
        <rFont val="Arial Narrow"/>
        <family val="2"/>
      </rPr>
      <t>(3)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</si>
  <si>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En surface et sur la voie publique.</t>
    </r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</si>
  <si>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En 2002, la zone rouge a été transformée en zone blanche à durée limitée (obligation légale).</t>
    </r>
  </si>
  <si>
    <r>
      <t>(3)</t>
    </r>
    <r>
      <rPr>
        <sz val="8"/>
        <rFont val="Arial Narrow"/>
        <family val="2"/>
      </rPr>
      <t xml:space="preserve"> En 2006, deux nouvelles zones macarons ont été mises en place et toute la zone de détente de Vidy a été limitée dans le temps.</t>
    </r>
  </si>
  <si>
    <r>
      <t xml:space="preserve">navigation </t>
    </r>
    <r>
      <rPr>
        <b/>
        <vertAlign val="superscript"/>
        <sz val="8"/>
        <rFont val="Arial Narrow"/>
        <family val="2"/>
      </rPr>
      <t>(1)</t>
    </r>
  </si>
  <si>
    <r>
      <t xml:space="preserve">Km effectués </t>
    </r>
    <r>
      <rPr>
        <b/>
        <vertAlign val="superscript"/>
        <sz val="8"/>
        <rFont val="Arial Narrow"/>
        <family val="2"/>
      </rPr>
      <t>(2)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</si>
  <si>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Nombre de jours de navigation de toute la flotte.</t>
    </r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</si>
  <si>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Services réguliers, services à la demande (location de bateau) et services spéciaux (croisières dansantes, etc.).</t>
    </r>
  </si>
  <si>
    <r>
      <t xml:space="preserve">Autres </t>
    </r>
    <r>
      <rPr>
        <b/>
        <vertAlign val="superscript"/>
        <sz val="8"/>
        <rFont val="Arial Narrow"/>
        <family val="2"/>
      </rPr>
      <t>(1)</t>
    </r>
  </si>
  <si>
    <r>
      <t xml:space="preserve">2008 </t>
    </r>
    <r>
      <rPr>
        <vertAlign val="superscript"/>
        <sz val="8"/>
        <rFont val="Arial Narrow"/>
        <family val="2"/>
      </rPr>
      <t>(4)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</si>
  <si>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Bateaux à rames, pédalos, chalands et autres embarcations de travail.</t>
    </r>
  </si>
  <si>
    <r>
      <rPr>
        <vertAlign val="superscript"/>
        <sz val="8"/>
        <rFont val="Arial Narrow"/>
        <family val="2"/>
      </rPr>
      <t>(3)</t>
    </r>
    <r>
      <rPr>
        <sz val="8"/>
        <rFont val="Arial Narrow"/>
        <family val="2"/>
      </rPr>
      <t xml:space="preserve"> Depuis 2006, les bateaux à domicile ou sur remorque ne sont plus comptés.</t>
    </r>
  </si>
  <si>
    <r>
      <t xml:space="preserve">1'291 </t>
    </r>
    <r>
      <rPr>
        <vertAlign val="superscript"/>
        <sz val="8"/>
        <rFont val="Arial Narrow"/>
        <family val="2"/>
      </rPr>
      <t>(2)</t>
    </r>
  </si>
  <si>
    <r>
      <t xml:space="preserve">(4) </t>
    </r>
    <r>
      <rPr>
        <sz val="8"/>
        <rFont val="Arial Narrow"/>
        <family val="2"/>
      </rPr>
      <t xml:space="preserve">Les chiffres concernant les places des ports de Vidy et d'Ouchy sont différents de l'année précédente à cause de l'augmentation de capacité du port de Vidy et du </t>
    </r>
  </si>
  <si>
    <t>Chauderon -</t>
  </si>
  <si>
    <t xml:space="preserve"> Avenue de Morges</t>
  </si>
  <si>
    <t>Rue Centrale</t>
  </si>
  <si>
    <t>César-Roux -</t>
  </si>
  <si>
    <t>Tunnel</t>
  </si>
  <si>
    <r>
      <t>(4)</t>
    </r>
    <r>
      <rPr>
        <sz val="8"/>
        <rFont val="Arial Narrow"/>
        <family val="2"/>
      </rPr>
      <t xml:space="preserve"> La diminution est due à la mise aux normes de nombreuses places deux-roues motorisés et à la transformation de plusieurs cases en places vélos (non comptabilisées comme deux-roues motorisés).</t>
    </r>
  </si>
  <si>
    <t>Trafic total</t>
  </si>
  <si>
    <r>
      <t xml:space="preserve">1999 </t>
    </r>
    <r>
      <rPr>
        <vertAlign val="superscript"/>
        <sz val="8"/>
        <rFont val="Arial Narrow"/>
        <family val="2"/>
      </rPr>
      <t>(1)</t>
    </r>
  </si>
  <si>
    <r>
      <t xml:space="preserve">2000 </t>
    </r>
    <r>
      <rPr>
        <vertAlign val="superscript"/>
        <sz val="8"/>
        <rFont val="Arial Narrow"/>
        <family val="2"/>
      </rPr>
      <t>(1)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</si>
  <si>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L'aéroport a été fermé pour cause de travaux de novembre 1999 à mai 2000.</t>
    </r>
  </si>
  <si>
    <r>
      <t xml:space="preserve">Dégâts matériels </t>
    </r>
    <r>
      <rPr>
        <vertAlign val="superscript"/>
        <sz val="8"/>
        <rFont val="Arial Narrow"/>
        <family val="2"/>
      </rPr>
      <t>(1)</t>
    </r>
  </si>
  <si>
    <t>et cas mortels</t>
  </si>
  <si>
    <t>Personnes</t>
  </si>
  <si>
    <t>blessées</t>
  </si>
  <si>
    <t>tuées</t>
  </si>
  <si>
    <r>
      <t xml:space="preserve">1992 </t>
    </r>
    <r>
      <rPr>
        <vertAlign val="superscript"/>
        <sz val="8"/>
        <rFont val="Arial Narrow"/>
        <family val="2"/>
      </rPr>
      <t>(1)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</si>
  <si>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Dès 1992, prise en compte des accidents réglés par constat à l'amiable.</t>
    </r>
  </si>
  <si>
    <t>transport de</t>
  </si>
  <si>
    <r>
      <rPr>
        <vertAlign val="superscript"/>
        <sz val="8"/>
        <rFont val="Arial Narrow"/>
        <family val="2"/>
      </rPr>
      <t>(4)</t>
    </r>
    <r>
      <rPr>
        <sz val="8"/>
        <rFont val="Arial Narrow"/>
        <family val="2"/>
      </rPr>
      <t xml:space="preserve"> Courses commandées aux numéros 0844 814 814 et 0800 810 810, soit environ 50 % des courses effectuées par année jusqu'en 2001.</t>
    </r>
  </si>
  <si>
    <t>11.01 Mobilité et transport</t>
  </si>
  <si>
    <t>Places des ports de Vidy et d'Ouchy</t>
  </si>
  <si>
    <r>
      <t xml:space="preserve">7'228 </t>
    </r>
    <r>
      <rPr>
        <vertAlign val="superscript"/>
        <sz val="8"/>
        <rFont val="Arial Narrow"/>
        <family val="2"/>
      </rPr>
      <t>(1)</t>
    </r>
  </si>
  <si>
    <t xml:space="preserve">… </t>
  </si>
  <si>
    <r>
      <t>(1)</t>
    </r>
    <r>
      <rPr>
        <sz val="8"/>
        <rFont val="Arial Narrow"/>
        <family val="2"/>
      </rPr>
      <t xml:space="preserve"> Chauderon : prise en compte de la voie en direction de l'avenue d'Echallens.</t>
    </r>
  </si>
  <si>
    <r>
      <t xml:space="preserve">16'425 </t>
    </r>
    <r>
      <rPr>
        <vertAlign val="superscript"/>
        <sz val="8"/>
        <rFont val="Arial Narrow"/>
        <family val="2"/>
      </rPr>
      <t>(2)</t>
    </r>
  </si>
  <si>
    <r>
      <t>(2)</t>
    </r>
    <r>
      <rPr>
        <sz val="8"/>
        <rFont val="Arial Narrow"/>
        <family val="2"/>
      </rPr>
      <t xml:space="preserve"> Valeurs de janvier 2004 à juin 2004 ; en chantier dès juillet.</t>
    </r>
  </si>
  <si>
    <t>11.01.03 Ville de Lausanne - Places de stationnement pour voitures et deux-roues motorisés, dès 1995</t>
  </si>
  <si>
    <t>11.01.06 Ville de Lausanne - Comptages automatiques du trafic routier, dès 1970</t>
  </si>
  <si>
    <t>11.01.02 Ville de Lausanne - Taxis lausannois, dès 1970</t>
  </si>
  <si>
    <t>11.01.08 Ville de Lausanne - Accidents de la circulation selon la gravité et la nature des dommages et le nombre de victimes, dès 1970</t>
  </si>
  <si>
    <t>11.01.07 Ville de Lausanne - Trafic à l'aérodrome de la Blécherette, dès 1978</t>
  </si>
  <si>
    <t xml:space="preserve">   De 1994 à 2002, le nombre d'autorisations de stationner des compagnies est de 116.</t>
  </si>
  <si>
    <t xml:space="preserve">   A partir de 2003, le nombre d'autorisations de stationner des compagnies est de 102.</t>
  </si>
  <si>
    <t xml:space="preserve">   peuvent en avoir plusieurs. </t>
  </si>
  <si>
    <t xml:space="preserve">   2002 : en raison d'un litige qui l'oppose à la Ville, la Coopérative 0800 810 810 n'a pas communiqué de résultats après le mois d'août.</t>
  </si>
  <si>
    <t xml:space="preserve">   2003 : le litige perdure, aucun chiffre n'a été communiqué.</t>
  </si>
  <si>
    <t xml:space="preserve">   2006 : le système permet maintenant d'enregistrer toutes les courses. Il ne s'agit plus seulement des courses commandées au central, mais de l'ensemble des courses effectuées  (avec notamment les prises </t>
  </si>
  <si>
    <t xml:space="preserve">   en charge en station). </t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</si>
  <si>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L'augmentation provient du fait qu'il y a une nouvelle concession d’eau « Lausanne-135 », avec reprise de tous les objets du Vieux port d’Ouchy. Dans le total </t>
    </r>
  </si>
  <si>
    <t xml:space="preserve">   sont désormais incluses toutes les bouées visiteurs, celles des loueurs de bateaux et celles gérées précédemment par la Société de développement et des intérêts</t>
  </si>
  <si>
    <t xml:space="preserve">   d'Ouchy (SDIO).</t>
  </si>
  <si>
    <t xml:space="preserve">   remaniement des places à terre.</t>
  </si>
  <si>
    <t>11.01.04 Ville de Lausanne - Compagnie Générale de Navigation sur le lac Léman (CGN), dès 1970</t>
  </si>
  <si>
    <t>Voitures</t>
  </si>
  <si>
    <t>Exploitants</t>
  </si>
  <si>
    <t>Nombre</t>
  </si>
  <si>
    <t>de taxis</t>
  </si>
  <si>
    <t>Chauffeurs</t>
  </si>
  <si>
    <t>Courses</t>
  </si>
  <si>
    <t>motorisés</t>
  </si>
  <si>
    <t>deux-roues</t>
  </si>
  <si>
    <t>Avenue du</t>
  </si>
  <si>
    <t>Léman</t>
  </si>
  <si>
    <t>Avenue des</t>
  </si>
  <si>
    <t>Figuiers</t>
  </si>
  <si>
    <t>Lésions corporelles</t>
  </si>
  <si>
    <t>Source : Canton de Vaud Service des automobiles et de la navigation</t>
  </si>
  <si>
    <t>Source : Ville de Lausanne Service des routes et de la mobilité</t>
  </si>
  <si>
    <t>Service de l'économie</t>
  </si>
  <si>
    <t>Office d'appui économique et statistique</t>
  </si>
  <si>
    <r>
      <t xml:space="preserve">11.01.01 Ville de Lausanne - Véhicules à moteur en circulation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>, dès 1975</t>
    </r>
  </si>
  <si>
    <t>11.01.01 Ville de Lausanne - Véhicules à moteur en circulation, dès 1975</t>
  </si>
  <si>
    <t>Route de</t>
  </si>
  <si>
    <t>Berne</t>
  </si>
  <si>
    <t>Chablais</t>
  </si>
  <si>
    <t>Avenue de</t>
  </si>
  <si>
    <t>Rhodanie</t>
  </si>
  <si>
    <r>
      <t xml:space="preserve">11.01.03 Ville de Lausanne - Places de stationnement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pour voitures et deux-roues motorisés, dès 1995</t>
    </r>
  </si>
  <si>
    <r>
      <t xml:space="preserve">Auxiliaires </t>
    </r>
    <r>
      <rPr>
        <vertAlign val="superscript"/>
        <sz val="8"/>
        <rFont val="Arial Narrow"/>
        <family val="2"/>
      </rPr>
      <t>(3)</t>
    </r>
  </si>
  <si>
    <t>11.01.04  Ville de Lausanne - Compagnie Générale de Navigation sur le lac Léman (CGN), dès 1970</t>
  </si>
  <si>
    <t>11.01.05 Ville de Lausanne  - Bateaux immatriculés sur le Léman, selon la catégorie et nombre de places dans les ports de Vidy et d'Ouchy, dès 1971</t>
  </si>
  <si>
    <t>Rue du Port-Franc 18</t>
  </si>
  <si>
    <t>Case postale 5354</t>
  </si>
  <si>
    <t>F +41 21 324 13 72</t>
  </si>
  <si>
    <t>Source : Office fédéral de l'aviation civile</t>
  </si>
  <si>
    <t>11.01.05 Ville de Lausanne - Bateaux immatriculés sur le Léman, selon la catégorie et nombre de places dans les ports de Vidy et d'Ouchy, dès 1971</t>
  </si>
  <si>
    <t>Source : Ville de Lausanne, Service intercommunal des taxis</t>
  </si>
  <si>
    <t>Source : Compagnie Générale de Navigation sur le Léman</t>
  </si>
  <si>
    <t>Sources : Ville de Lausanne Bureau du Lac ; Canton Vaud, Service des automobiles et de la navigation</t>
  </si>
  <si>
    <t>11.01.08 Ville de Lausanne - Accidents de la circulation selon la gravité et la nature des dommages et le nombre de victimes, dès 2016</t>
  </si>
  <si>
    <t>Source : Ville de Lausanne Corps de police</t>
  </si>
  <si>
    <t>Rupture de série</t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</si>
  <si>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Seuls les accidents survenus sur la commune de Lausanne et faisant l'objet d'un rapport de police sont comptabilisés. Dès 2016, les</t>
    </r>
  </si>
  <si>
    <t xml:space="preserve">    données ne sont pas comparables avec les années antérieures puisqu'y sont comptés les accidents survenus sur la Commune, </t>
  </si>
  <si>
    <t xml:space="preserve">    ainsi que sur les tronçons d'autoroute et non les accidents traités par la Police municipale de Lausanne. En outre, il convient de souligner </t>
  </si>
  <si>
    <t xml:space="preserve">    pas comptabilisés dans les statistiques policières.</t>
  </si>
  <si>
    <t xml:space="preserve">    qu'il existe un chiffre important concernant les accidents avec dommage matériel qui font l’objet d’un arrangement à l’amiable et ne sont</t>
  </si>
  <si>
    <t>Source : Ville de Lausanne Sécurité du trafic et stationnement</t>
  </si>
  <si>
    <r>
      <t xml:space="preserve">2019 </t>
    </r>
    <r>
      <rPr>
        <vertAlign val="superscript"/>
        <sz val="8"/>
        <rFont val="Arial Narrow"/>
        <family val="2"/>
      </rPr>
      <t>(3)</t>
    </r>
  </si>
  <si>
    <r>
      <t>(3)</t>
    </r>
    <r>
      <rPr>
        <sz val="8"/>
        <rFont val="Arial Narrow"/>
        <family val="2"/>
      </rPr>
      <t xml:space="preserve"> Compteur en cours de remplacement.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</si>
</sst>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;#,###,##0;\-"/>
    <numFmt numFmtId="165" formatCode="#\ ###\ ##0"/>
    <numFmt numFmtId="166" formatCode="#,###,##0;\-#,###,##0;\-"/>
    <numFmt numFmtId="167" formatCode="\-"/>
  </numFmts>
  <fonts count="28" x14ac:knownFonts="1">
    <font>
      <sz val="10"/>
      <name val="Helv"/>
    </font>
    <font>
      <sz val="10"/>
      <name val="Helv"/>
    </font>
    <font>
      <sz val="8"/>
      <name val="Arial"/>
      <family val="2"/>
    </font>
    <font>
      <sz val="8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u/>
      <sz val="10"/>
      <color theme="10"/>
      <name val="Arial Narrow"/>
      <family val="2"/>
    </font>
    <font>
      <u/>
      <sz val="12"/>
      <name val="Arial Narrow"/>
      <family val="2"/>
    </font>
    <font>
      <u/>
      <sz val="12"/>
      <color theme="10"/>
      <name val="Arial Narrow"/>
      <family val="2"/>
    </font>
    <font>
      <u/>
      <sz val="10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8"/>
      <color indexed="10"/>
      <name val="Arial Narrow"/>
      <family val="2"/>
    </font>
    <font>
      <b/>
      <vertAlign val="superscript"/>
      <sz val="10"/>
      <name val="Arial Narrow"/>
      <family val="2"/>
    </font>
    <font>
      <b/>
      <sz val="8"/>
      <color indexed="10"/>
      <name val="Arial Narrow"/>
      <family val="2"/>
    </font>
    <font>
      <b/>
      <vertAlign val="superscript"/>
      <sz val="8"/>
      <name val="Arial Narrow"/>
      <family val="2"/>
    </font>
    <font>
      <b/>
      <sz val="10"/>
      <color indexed="10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i/>
      <sz val="8"/>
      <color rgb="FFFF0000"/>
      <name val="Arial Narrow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" fontId="1" fillId="0" borderId="0" applyFont="0" applyFill="0" applyBorder="0" applyAlignment="0" applyProtection="0"/>
    <xf numFmtId="0" fontId="3" fillId="0" borderId="0"/>
    <xf numFmtId="166" fontId="2" fillId="0" borderId="0" applyBorder="0">
      <alignment horizontal="right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4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5" applyFont="1" applyAlignment="1" applyProtection="1">
      <alignment vertical="center"/>
    </xf>
    <xf numFmtId="0" fontId="8" fillId="0" borderId="0" xfId="5" applyFont="1" applyAlignment="1" applyProtection="1">
      <alignment vertical="center"/>
    </xf>
    <xf numFmtId="0" fontId="9" fillId="0" borderId="0" xfId="5" applyFont="1" applyFill="1" applyBorder="1" applyAlignment="1" applyProtection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quotePrefix="1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quotePrefix="1" applyFont="1" applyFill="1" applyBorder="1" applyAlignment="1">
      <alignment vertical="center"/>
    </xf>
    <xf numFmtId="0" fontId="7" fillId="0" borderId="0" xfId="5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9" fillId="0" borderId="0" xfId="5" quotePrefix="1" applyFont="1" applyFill="1" applyBorder="1" applyAlignment="1" applyProtection="1">
      <alignment horizontal="left" vertical="center"/>
    </xf>
    <xf numFmtId="0" fontId="9" fillId="0" borderId="0" xfId="5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vertical="center"/>
    </xf>
    <xf numFmtId="0" fontId="14" fillId="0" borderId="0" xfId="1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9" fillId="0" borderId="0" xfId="1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164" fontId="15" fillId="0" borderId="0" xfId="0" applyNumberFormat="1" applyFont="1" applyFill="1" applyBorder="1" applyAlignment="1">
      <alignment horizontal="right" vertical="center"/>
    </xf>
    <xf numFmtId="0" fontId="15" fillId="0" borderId="0" xfId="0" quotePrefix="1" applyFont="1" applyFill="1" applyBorder="1" applyAlignment="1">
      <alignment horizontal="left" vertical="center"/>
    </xf>
    <xf numFmtId="0" fontId="17" fillId="0" borderId="0" xfId="0" quotePrefix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21" fillId="0" borderId="0" xfId="1" applyNumberFormat="1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164" fontId="15" fillId="0" borderId="0" xfId="2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 wrapText="1"/>
    </xf>
    <xf numFmtId="164" fontId="18" fillId="0" borderId="0" xfId="2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165" fontId="15" fillId="0" borderId="0" xfId="0" applyNumberFormat="1" applyFont="1" applyBorder="1" applyAlignment="1">
      <alignment horizontal="right" vertical="center"/>
    </xf>
    <xf numFmtId="166" fontId="15" fillId="0" borderId="0" xfId="3" applyFont="1" applyBorder="1" applyAlignment="1">
      <alignment horizontal="right" vertical="center"/>
    </xf>
    <xf numFmtId="166" fontId="15" fillId="0" borderId="0" xfId="3" applyFont="1" applyFill="1" applyBorder="1" applyAlignment="1">
      <alignment horizontal="right" vertical="center"/>
    </xf>
    <xf numFmtId="166" fontId="15" fillId="0" borderId="0" xfId="3" quotePrefix="1" applyFont="1" applyFill="1" applyBorder="1" applyAlignment="1">
      <alignment horizontal="right" vertical="center"/>
    </xf>
    <xf numFmtId="167" fontId="15" fillId="0" borderId="0" xfId="0" applyNumberFormat="1" applyFont="1" applyBorder="1" applyAlignment="1">
      <alignment horizontal="right" vertical="center"/>
    </xf>
    <xf numFmtId="165" fontId="15" fillId="0" borderId="0" xfId="0" applyNumberFormat="1" applyFont="1" applyBorder="1" applyAlignment="1">
      <alignment vertical="center"/>
    </xf>
    <xf numFmtId="0" fontId="15" fillId="2" borderId="0" xfId="0" applyFont="1" applyFill="1" applyBorder="1" applyAlignment="1">
      <alignment horizontal="right" vertical="center" wrapText="1"/>
    </xf>
    <xf numFmtId="0" fontId="15" fillId="2" borderId="0" xfId="0" quotePrefix="1" applyFont="1" applyFill="1" applyBorder="1" applyAlignment="1">
      <alignment vertical="center"/>
    </xf>
    <xf numFmtId="0" fontId="16" fillId="0" borderId="0" xfId="0" quotePrefix="1" applyFont="1" applyFill="1" applyBorder="1" applyAlignment="1">
      <alignment horizontal="left" vertical="center"/>
    </xf>
    <xf numFmtId="164" fontId="15" fillId="0" borderId="0" xfId="0" applyNumberFormat="1" applyFont="1" applyBorder="1" applyAlignment="1">
      <alignment horizontal="right" vertical="center"/>
    </xf>
    <xf numFmtId="0" fontId="18" fillId="2" borderId="0" xfId="0" quotePrefix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3" fillId="0" borderId="0" xfId="1" applyNumberFormat="1" applyFont="1" applyFill="1" applyBorder="1" applyAlignment="1">
      <alignment horizontal="right" vertical="center"/>
    </xf>
    <xf numFmtId="0" fontId="16" fillId="0" borderId="0" xfId="0" quotePrefix="1" applyFont="1" applyFill="1" applyBorder="1" applyAlignment="1">
      <alignment vertical="center"/>
    </xf>
    <xf numFmtId="0" fontId="15" fillId="0" borderId="0" xfId="3" applyNumberFormat="1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5" fillId="0" borderId="0" xfId="3" applyNumberFormat="1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164" fontId="15" fillId="3" borderId="0" xfId="2" applyNumberFormat="1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right" vertical="center"/>
    </xf>
    <xf numFmtId="166" fontId="15" fillId="3" borderId="0" xfId="3" applyFont="1" applyFill="1" applyBorder="1" applyAlignment="1">
      <alignment horizontal="right" vertical="center"/>
    </xf>
    <xf numFmtId="3" fontId="15" fillId="3" borderId="0" xfId="0" applyNumberFormat="1" applyFont="1" applyFill="1" applyBorder="1" applyAlignment="1">
      <alignment horizontal="right" vertical="center"/>
    </xf>
    <xf numFmtId="0" fontId="15" fillId="3" borderId="0" xfId="3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64" fontId="15" fillId="0" borderId="0" xfId="0" applyNumberFormat="1" applyFont="1" applyBorder="1" applyAlignment="1">
      <alignment vertical="center"/>
    </xf>
    <xf numFmtId="164" fontId="18" fillId="0" borderId="0" xfId="0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4" applyFont="1" applyBorder="1" applyAlignment="1">
      <alignment vertical="center"/>
    </xf>
    <xf numFmtId="164" fontId="15" fillId="3" borderId="0" xfId="0" applyNumberFormat="1" applyFont="1" applyFill="1" applyBorder="1" applyAlignment="1">
      <alignment vertical="center"/>
    </xf>
    <xf numFmtId="164" fontId="15" fillId="3" borderId="0" xfId="2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15" fillId="3" borderId="0" xfId="0" applyFont="1" applyFill="1" applyBorder="1" applyAlignment="1">
      <alignment horizontal="left" vertical="center"/>
    </xf>
    <xf numFmtId="166" fontId="15" fillId="3" borderId="0" xfId="3" applyFont="1" applyFill="1" applyBorder="1" applyAlignment="1">
      <alignment horizontal="right" vertical="center"/>
    </xf>
    <xf numFmtId="166" fontId="15" fillId="0" borderId="0" xfId="3" quotePrefix="1" applyFont="1" applyFill="1" applyBorder="1" applyAlignment="1">
      <alignment horizontal="right" vertical="center"/>
    </xf>
    <xf numFmtId="166" fontId="15" fillId="0" borderId="0" xfId="3" applyFont="1" applyBorder="1" applyAlignment="1">
      <alignment horizontal="right" vertical="center"/>
    </xf>
    <xf numFmtId="166" fontId="15" fillId="0" borderId="0" xfId="3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horizontal="left" vertical="center"/>
    </xf>
    <xf numFmtId="164" fontId="15" fillId="0" borderId="0" xfId="2" applyNumberFormat="1" applyFont="1" applyFill="1" applyBorder="1" applyAlignment="1">
      <alignment horizontal="right" vertical="center"/>
    </xf>
    <xf numFmtId="164" fontId="15" fillId="3" borderId="0" xfId="2" applyNumberFormat="1" applyFont="1" applyFill="1" applyBorder="1" applyAlignment="1">
      <alignment horizontal="right" vertical="center"/>
    </xf>
    <xf numFmtId="164" fontId="15" fillId="0" borderId="0" xfId="2" applyNumberFormat="1" applyFont="1" applyFill="1" applyBorder="1" applyAlignment="1">
      <alignment vertical="center"/>
    </xf>
    <xf numFmtId="164" fontId="15" fillId="0" borderId="0" xfId="2" applyNumberFormat="1" applyFont="1" applyFill="1" applyBorder="1" applyAlignment="1">
      <alignment horizontal="right" vertical="center"/>
    </xf>
    <xf numFmtId="164" fontId="15" fillId="3" borderId="0" xfId="2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164" fontId="15" fillId="0" borderId="0" xfId="6" applyNumberFormat="1" applyFont="1" applyFill="1" applyBorder="1" applyAlignment="1">
      <alignment horizontal="right" vertical="center"/>
    </xf>
    <xf numFmtId="164" fontId="15" fillId="0" borderId="0" xfId="6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/>
    </xf>
    <xf numFmtId="164" fontId="15" fillId="3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/>
    </xf>
    <xf numFmtId="3" fontId="15" fillId="3" borderId="0" xfId="0" applyNumberFormat="1" applyFont="1" applyFill="1" applyBorder="1" applyAlignment="1">
      <alignment horizontal="right" vertical="center"/>
    </xf>
    <xf numFmtId="0" fontId="0" fillId="0" borderId="0" xfId="0"/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left" vertical="center"/>
    </xf>
    <xf numFmtId="164" fontId="15" fillId="3" borderId="0" xfId="0" applyNumberFormat="1" applyFont="1" applyFill="1" applyBorder="1" applyAlignment="1">
      <alignment horizontal="right" vertical="center"/>
    </xf>
    <xf numFmtId="0" fontId="24" fillId="0" borderId="0" xfId="0" applyFont="1"/>
    <xf numFmtId="0" fontId="13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27" fillId="0" borderId="0" xfId="0" applyFont="1"/>
    <xf numFmtId="0" fontId="15" fillId="0" borderId="0" xfId="0" applyFont="1" applyFill="1" applyBorder="1" applyAlignment="1">
      <alignment horizontal="left" vertical="center"/>
    </xf>
    <xf numFmtId="166" fontId="15" fillId="0" borderId="0" xfId="3" applyFont="1" applyBorder="1" applyAlignment="1">
      <alignment horizontal="right" vertical="center"/>
    </xf>
    <xf numFmtId="166" fontId="15" fillId="3" borderId="0" xfId="3" applyFont="1" applyFill="1" applyBorder="1" applyAlignment="1">
      <alignment horizontal="right" vertical="center"/>
    </xf>
    <xf numFmtId="0" fontId="15" fillId="3" borderId="0" xfId="3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164" fontId="15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4" fillId="0" borderId="0" xfId="0" applyFont="1"/>
    <xf numFmtId="164" fontId="15" fillId="3" borderId="0" xfId="2" applyNumberFormat="1" applyFont="1" applyFill="1" applyBorder="1" applyAlignment="1">
      <alignment horizontal="right" vertical="center"/>
    </xf>
    <xf numFmtId="164" fontId="15" fillId="0" borderId="0" xfId="2" applyNumberFormat="1" applyFont="1" applyFill="1" applyBorder="1" applyAlignment="1">
      <alignment horizontal="right" vertical="center"/>
    </xf>
    <xf numFmtId="166" fontId="15" fillId="3" borderId="0" xfId="3" quotePrefix="1" applyFont="1" applyFill="1" applyBorder="1" applyAlignment="1">
      <alignment horizontal="right" vertical="center"/>
    </xf>
    <xf numFmtId="164" fontId="10" fillId="0" borderId="0" xfId="0" applyNumberFormat="1" applyFont="1" applyBorder="1" applyAlignment="1">
      <alignment vertical="center"/>
    </xf>
    <xf numFmtId="164" fontId="15" fillId="0" borderId="0" xfId="2" applyNumberFormat="1" applyFont="1" applyFill="1" applyBorder="1" applyAlignment="1">
      <alignment horizontal="right" vertical="center"/>
    </xf>
    <xf numFmtId="164" fontId="15" fillId="3" borderId="0" xfId="2" applyNumberFormat="1" applyFont="1" applyFill="1" applyBorder="1" applyAlignment="1">
      <alignment horizontal="right" vertical="center"/>
    </xf>
  </cellXfs>
  <cellStyles count="7">
    <cellStyle name="Arial 8 Nombre" xfId="3" xr:uid="{00000000-0005-0000-0000-000000000000}"/>
    <cellStyle name="Collegamento ipertestuale" xfId="5" builtinId="8"/>
    <cellStyle name="Migliaia" xfId="1" builtinId="3"/>
    <cellStyle name="Normal_G03" xfId="2" xr:uid="{00000000-0005-0000-0000-000004000000}"/>
    <cellStyle name="Normal_G03 2" xfId="6" xr:uid="{00000000-0005-0000-0000-000005000000}"/>
    <cellStyle name="Normal_Miroir 11.03.03" xfId="4" xr:uid="{00000000-0005-0000-0000-000006000000}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2E0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1839310</xdr:colOff>
      <xdr:row>1</xdr:row>
      <xdr:rowOff>159544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8" r="2395" b="22624"/>
        <a:stretch/>
      </xdr:blipFill>
      <xdr:spPr>
        <a:xfrm>
          <a:off x="0" y="0"/>
          <a:ext cx="1839310" cy="33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</xdr:rowOff>
    </xdr:from>
    <xdr:to>
      <xdr:col>0</xdr:col>
      <xdr:colOff>0</xdr:colOff>
      <xdr:row>40</xdr:row>
      <xdr:rowOff>95252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5400000">
          <a:off x="1657352" y="3457578"/>
          <a:ext cx="5924548" cy="12191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que@lausanne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zoomScaleNormal="100" workbookViewId="0">
      <selection activeCell="A26" sqref="A26"/>
    </sheetView>
  </sheetViews>
  <sheetFormatPr defaultColWidth="11.453125" defaultRowHeight="13.5" customHeight="1" x14ac:dyDescent="0.3"/>
  <cols>
    <col min="1" max="1" width="106" style="8" customWidth="1"/>
    <col min="2" max="16384" width="11.453125" style="8"/>
  </cols>
  <sheetData>
    <row r="1" spans="1:1" ht="13.5" customHeight="1" x14ac:dyDescent="0.3">
      <c r="A1" s="1"/>
    </row>
    <row r="2" spans="1:1" ht="13.5" customHeight="1" x14ac:dyDescent="0.3">
      <c r="A2" s="1"/>
    </row>
    <row r="3" spans="1:1" ht="13.5" customHeight="1" x14ac:dyDescent="0.3">
      <c r="A3" s="1"/>
    </row>
    <row r="4" spans="1:1" ht="13.5" customHeight="1" x14ac:dyDescent="0.3">
      <c r="A4" s="1"/>
    </row>
    <row r="5" spans="1:1" ht="13.5" customHeight="1" x14ac:dyDescent="0.3">
      <c r="A5" s="2" t="s">
        <v>130</v>
      </c>
    </row>
    <row r="6" spans="1:1" ht="13.5" customHeight="1" x14ac:dyDescent="0.3">
      <c r="A6" s="2" t="s">
        <v>131</v>
      </c>
    </row>
    <row r="7" spans="1:1" ht="13.5" customHeight="1" x14ac:dyDescent="0.3">
      <c r="A7" s="2" t="s">
        <v>143</v>
      </c>
    </row>
    <row r="8" spans="1:1" ht="13.5" customHeight="1" x14ac:dyDescent="0.3">
      <c r="A8" s="2" t="s">
        <v>144</v>
      </c>
    </row>
    <row r="9" spans="1:1" ht="13.5" customHeight="1" x14ac:dyDescent="0.3">
      <c r="A9" s="2" t="s">
        <v>39</v>
      </c>
    </row>
    <row r="10" spans="1:1" ht="13.5" customHeight="1" x14ac:dyDescent="0.3">
      <c r="A10" s="2"/>
    </row>
    <row r="11" spans="1:1" ht="13.5" customHeight="1" x14ac:dyDescent="0.3">
      <c r="A11" s="2" t="s">
        <v>40</v>
      </c>
    </row>
    <row r="12" spans="1:1" ht="13.5" customHeight="1" x14ac:dyDescent="0.3">
      <c r="A12" s="2" t="s">
        <v>145</v>
      </c>
    </row>
    <row r="13" spans="1:1" ht="13.5" customHeight="1" x14ac:dyDescent="0.3">
      <c r="A13" s="3" t="s">
        <v>41</v>
      </c>
    </row>
    <row r="14" spans="1:1" ht="13.5" customHeight="1" x14ac:dyDescent="0.3">
      <c r="A14" s="3"/>
    </row>
    <row r="15" spans="1:1" ht="13.5" customHeight="1" x14ac:dyDescent="0.3">
      <c r="A15" s="4"/>
    </row>
    <row r="16" spans="1:1" ht="13.5" customHeight="1" x14ac:dyDescent="0.3">
      <c r="A16" s="2" t="s">
        <v>91</v>
      </c>
    </row>
    <row r="17" spans="1:13" ht="13.5" customHeight="1" x14ac:dyDescent="0.3">
      <c r="A17" s="2"/>
    </row>
    <row r="18" spans="1:13" s="6" customFormat="1" ht="13.5" customHeight="1" x14ac:dyDescent="0.3">
      <c r="A18" s="16" t="s">
        <v>133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6" customFormat="1" ht="13.5" customHeight="1" x14ac:dyDescent="0.3">
      <c r="A19" s="17" t="s">
        <v>100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6" customFormat="1" ht="13.5" customHeight="1" x14ac:dyDescent="0.3">
      <c r="A20" s="5" t="s">
        <v>98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s="6" customFormat="1" ht="13.5" customHeight="1" x14ac:dyDescent="0.3">
      <c r="A21" s="5" t="s">
        <v>114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6" customFormat="1" ht="13.5" customHeight="1" x14ac:dyDescent="0.3">
      <c r="A22" s="17" t="s">
        <v>147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s="6" customFormat="1" ht="13.5" customHeight="1" x14ac:dyDescent="0.3">
      <c r="A23" s="5" t="s">
        <v>99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s="6" customFormat="1" ht="13.5" customHeight="1" x14ac:dyDescent="0.3">
      <c r="A24" s="5" t="s">
        <v>102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6" customFormat="1" ht="13.5" customHeight="1" x14ac:dyDescent="0.3">
      <c r="A25" s="17" t="s">
        <v>101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3.5" customHeight="1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3.5" customHeight="1" x14ac:dyDescent="0.3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3.5" customHeight="1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3.5" customHeight="1" x14ac:dyDescent="0.3">
      <c r="A29" s="1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3.5" customHeight="1" x14ac:dyDescent="0.3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13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3.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ht="13.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ht="13.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13.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13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13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13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43" spans="1:13" ht="13.5" customHeight="1" x14ac:dyDescent="0.3">
      <c r="E43" s="1"/>
    </row>
    <row r="44" spans="1:13" ht="13.5" customHeight="1" x14ac:dyDescent="0.3">
      <c r="E44" s="1"/>
    </row>
    <row r="45" spans="1:13" ht="13.5" customHeight="1" x14ac:dyDescent="0.3">
      <c r="E45" s="1"/>
    </row>
    <row r="46" spans="1:13" ht="13.5" customHeight="1" x14ac:dyDescent="0.3">
      <c r="E46" s="2"/>
    </row>
    <row r="47" spans="1:13" ht="13.5" customHeight="1" x14ac:dyDescent="0.3">
      <c r="E47" s="2"/>
    </row>
    <row r="48" spans="1:13" ht="13.5" customHeight="1" x14ac:dyDescent="0.3">
      <c r="E48" s="2"/>
    </row>
    <row r="49" spans="5:5" ht="13.5" customHeight="1" x14ac:dyDescent="0.3">
      <c r="E49" s="2"/>
    </row>
    <row r="50" spans="5:5" ht="13.5" customHeight="1" x14ac:dyDescent="0.3">
      <c r="E50" s="2"/>
    </row>
    <row r="51" spans="5:5" ht="13.5" customHeight="1" x14ac:dyDescent="0.3">
      <c r="E51" s="1"/>
    </row>
    <row r="52" spans="5:5" ht="13.5" customHeight="1" x14ac:dyDescent="0.3">
      <c r="E52" s="2"/>
    </row>
    <row r="53" spans="5:5" ht="13.5" customHeight="1" x14ac:dyDescent="0.3">
      <c r="E53" s="2"/>
    </row>
    <row r="54" spans="5:5" ht="13.5" customHeight="1" x14ac:dyDescent="0.3">
      <c r="E54" s="3"/>
    </row>
    <row r="55" spans="5:5" ht="13.5" customHeight="1" x14ac:dyDescent="0.3">
      <c r="E55" s="3"/>
    </row>
    <row r="56" spans="5:5" ht="13.5" customHeight="1" x14ac:dyDescent="0.3">
      <c r="E56" s="4"/>
    </row>
    <row r="57" spans="5:5" ht="13.5" customHeight="1" x14ac:dyDescent="0.3">
      <c r="E57" s="2"/>
    </row>
    <row r="58" spans="5:5" ht="13.5" customHeight="1" x14ac:dyDescent="0.3">
      <c r="E58" s="2"/>
    </row>
    <row r="59" spans="5:5" ht="13.5" customHeight="1" x14ac:dyDescent="0.3">
      <c r="E59" s="12"/>
    </row>
    <row r="60" spans="5:5" ht="13.5" customHeight="1" x14ac:dyDescent="0.3">
      <c r="E60" s="12"/>
    </row>
    <row r="61" spans="5:5" ht="13.5" customHeight="1" x14ac:dyDescent="0.3">
      <c r="E61" s="12"/>
    </row>
    <row r="62" spans="5:5" ht="13.5" customHeight="1" x14ac:dyDescent="0.3">
      <c r="E62" s="12"/>
    </row>
    <row r="63" spans="5:5" ht="13.5" customHeight="1" x14ac:dyDescent="0.3">
      <c r="E63" s="3"/>
    </row>
  </sheetData>
  <hyperlinks>
    <hyperlink ref="A18" location="T11.01.01!A1" display="11.01.01 Ville de Lausanne - Véhicules à moteur en circulation, 1975-2014" xr:uid="{00000000-0004-0000-0000-000000000000}"/>
    <hyperlink ref="A19" location="T11.01.02!A1" display="11.01.02 Ville de Lausanne - Taxis lausannois, 1970-2015" xr:uid="{00000000-0004-0000-0000-000001000000}"/>
    <hyperlink ref="A20" location="T11.01.03!A1" display="11.01.03 Ville de Lausanne - Places de stationnement pour voitures et deux-roues motorisés, 1995-2015" xr:uid="{00000000-0004-0000-0000-000002000000}"/>
    <hyperlink ref="A21" location="T11.01.04!A1" display="11.01.04 Ville de Lausanne - Compagnie générale de navigation sur le lac Léman (CGN), 1970-2015" xr:uid="{00000000-0004-0000-0000-000003000000}"/>
    <hyperlink ref="A22" location="T11.01.05!A1" display="11.01.05 Ville de Lausanne - Bateaux immatriculés sur le Léman, selon la catégorie et nombre de places dans les ports de Vidy et d'Ouchy, 1971-2014" xr:uid="{00000000-0004-0000-0000-000004000000}"/>
    <hyperlink ref="A23" location="T11.01.06!A1" display="11.01.06 Ville de Lausanne - Comptages automatiques du trafic routier, 1970-2014" xr:uid="{00000000-0004-0000-0000-000005000000}"/>
    <hyperlink ref="A24" location="T11.01.07!A1" display="11.01.07 Ville de Lausanne - Trafic à l'aérodrome de la Blécherette, 1978-2014" xr:uid="{00000000-0004-0000-0000-000006000000}"/>
    <hyperlink ref="A25" location="T11.01.08!A1" display="T11.01.08!A1" xr:uid="{00000000-0004-0000-0000-000007000000}"/>
    <hyperlink ref="A13" r:id="rId1" xr:uid="{00000000-0004-0000-0000-000008000000}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2"/>
  <sheetViews>
    <sheetView zoomScaleNormal="100" workbookViewId="0">
      <pane ySplit="7" topLeftCell="A29" activePane="bottomLeft" state="frozen"/>
      <selection pane="bottomLeft" activeCell="E5" sqref="E5:E7"/>
    </sheetView>
  </sheetViews>
  <sheetFormatPr defaultColWidth="9.1796875" defaultRowHeight="13.5" customHeight="1" x14ac:dyDescent="0.3"/>
  <cols>
    <col min="1" max="1" width="20.7265625" style="21" customWidth="1"/>
    <col min="2" max="3" width="12.7265625" style="26" customWidth="1"/>
    <col min="4" max="4" width="12.7265625" style="21" customWidth="1"/>
    <col min="5" max="10" width="12.7265625" style="26" customWidth="1"/>
    <col min="11" max="34" width="8.81640625" style="21" customWidth="1"/>
    <col min="35" max="16384" width="9.1796875" style="21"/>
  </cols>
  <sheetData>
    <row r="1" spans="1:20" s="19" customFormat="1" ht="13.5" customHeight="1" x14ac:dyDescent="0.3">
      <c r="A1" s="83" t="s">
        <v>132</v>
      </c>
      <c r="B1" s="18"/>
      <c r="C1" s="18"/>
      <c r="D1" s="13"/>
      <c r="E1" s="18"/>
      <c r="F1" s="18"/>
      <c r="G1" s="18"/>
      <c r="H1" s="30"/>
      <c r="I1" s="30"/>
      <c r="J1" s="30"/>
      <c r="M1" s="20"/>
      <c r="N1" s="20"/>
      <c r="O1" s="20"/>
      <c r="P1" s="20"/>
      <c r="Q1" s="20"/>
      <c r="R1" s="20"/>
      <c r="S1" s="20"/>
      <c r="T1" s="20"/>
    </row>
    <row r="2" spans="1:20" ht="13.5" customHeight="1" x14ac:dyDescent="0.3">
      <c r="A2" s="25" t="s">
        <v>0</v>
      </c>
      <c r="B2" s="22"/>
      <c r="C2" s="22"/>
      <c r="D2" s="25"/>
      <c r="E2" s="22"/>
      <c r="F2" s="22"/>
      <c r="G2" s="22"/>
      <c r="H2" s="22"/>
      <c r="J2" s="22"/>
      <c r="L2" s="26"/>
      <c r="M2" s="23"/>
      <c r="N2" s="24"/>
      <c r="O2" s="24"/>
      <c r="P2" s="24"/>
      <c r="Q2" s="24"/>
      <c r="R2" s="24"/>
      <c r="S2" s="24"/>
      <c r="T2" s="24"/>
    </row>
    <row r="3" spans="1:20" ht="13.5" customHeight="1" x14ac:dyDescent="0.3">
      <c r="A3" s="25"/>
      <c r="B3" s="22"/>
      <c r="C3" s="22"/>
      <c r="D3" s="25"/>
      <c r="E3" s="22"/>
      <c r="F3" s="22"/>
      <c r="G3" s="22"/>
      <c r="H3" s="22"/>
      <c r="I3" s="22"/>
      <c r="J3" s="22"/>
      <c r="L3" s="26"/>
      <c r="M3" s="23"/>
      <c r="N3" s="24"/>
      <c r="O3" s="24"/>
      <c r="P3" s="24"/>
      <c r="Q3" s="24"/>
      <c r="R3" s="24"/>
      <c r="S3" s="24"/>
      <c r="T3" s="24"/>
    </row>
    <row r="4" spans="1:20" s="37" customFormat="1" ht="13.5" customHeight="1" x14ac:dyDescent="0.3">
      <c r="A4" s="35"/>
      <c r="B4" s="36" t="s">
        <v>1</v>
      </c>
      <c r="C4" s="35"/>
      <c r="D4" s="35"/>
      <c r="E4" s="35"/>
      <c r="F4" s="35"/>
      <c r="G4" s="35"/>
      <c r="H4" s="35"/>
      <c r="I4" s="36" t="s">
        <v>9</v>
      </c>
      <c r="J4" s="36" t="s">
        <v>8</v>
      </c>
      <c r="L4" s="38"/>
      <c r="M4" s="39"/>
      <c r="N4" s="40"/>
      <c r="O4" s="40"/>
      <c r="P4" s="40"/>
      <c r="Q4" s="40"/>
      <c r="R4" s="40"/>
      <c r="S4" s="40"/>
      <c r="T4" s="40"/>
    </row>
    <row r="5" spans="1:20" ht="13.5" customHeight="1" x14ac:dyDescent="0.3">
      <c r="A5" s="41"/>
      <c r="B5" s="27"/>
      <c r="C5" s="28" t="s">
        <v>1</v>
      </c>
      <c r="D5" s="28" t="s">
        <v>115</v>
      </c>
      <c r="E5" s="28" t="s">
        <v>6</v>
      </c>
      <c r="F5" s="28" t="s">
        <v>6</v>
      </c>
      <c r="G5" s="28" t="s">
        <v>6</v>
      </c>
      <c r="H5" s="28" t="s">
        <v>6</v>
      </c>
      <c r="I5" s="28" t="s">
        <v>7</v>
      </c>
      <c r="J5" s="28"/>
    </row>
    <row r="6" spans="1:20" ht="13.5" customHeight="1" x14ac:dyDescent="0.3">
      <c r="A6" s="41"/>
      <c r="B6" s="28"/>
      <c r="C6" s="28"/>
      <c r="D6" s="28" t="s">
        <v>3</v>
      </c>
      <c r="E6" s="28" t="s">
        <v>89</v>
      </c>
      <c r="F6" s="28" t="s">
        <v>89</v>
      </c>
      <c r="G6" s="28" t="s">
        <v>42</v>
      </c>
      <c r="H6" s="28" t="s">
        <v>43</v>
      </c>
      <c r="I6" s="28"/>
      <c r="J6" s="28"/>
    </row>
    <row r="7" spans="1:20" ht="13.5" customHeight="1" x14ac:dyDescent="0.3">
      <c r="A7" s="41"/>
      <c r="B7" s="28"/>
      <c r="C7" s="28"/>
      <c r="D7" s="28"/>
      <c r="E7" s="28" t="s">
        <v>4</v>
      </c>
      <c r="F7" s="28" t="s">
        <v>5</v>
      </c>
      <c r="G7" s="28"/>
      <c r="H7" s="28"/>
      <c r="I7" s="28"/>
      <c r="J7" s="28"/>
      <c r="M7" s="23"/>
      <c r="N7" s="23"/>
      <c r="O7" s="23"/>
      <c r="P7" s="23"/>
      <c r="Q7" s="23"/>
    </row>
    <row r="8" spans="1:20" ht="13.5" customHeight="1" x14ac:dyDescent="0.3">
      <c r="A8" s="31">
        <v>1975</v>
      </c>
      <c r="B8" s="42">
        <v>43318</v>
      </c>
      <c r="C8" s="42">
        <v>42354</v>
      </c>
      <c r="D8" s="42">
        <v>34809</v>
      </c>
      <c r="E8" s="42">
        <v>604</v>
      </c>
      <c r="F8" s="42">
        <v>2437</v>
      </c>
      <c r="G8" s="139">
        <v>2528</v>
      </c>
      <c r="H8" s="139"/>
      <c r="I8" s="42">
        <v>1976</v>
      </c>
      <c r="J8" s="42">
        <v>964</v>
      </c>
    </row>
    <row r="9" spans="1:20" ht="13.5" customHeight="1" x14ac:dyDescent="0.3">
      <c r="A9" s="69">
        <v>1976</v>
      </c>
      <c r="B9" s="70">
        <v>43918</v>
      </c>
      <c r="C9" s="70">
        <v>42939</v>
      </c>
      <c r="D9" s="70">
        <v>35601</v>
      </c>
      <c r="E9" s="70">
        <v>476</v>
      </c>
      <c r="F9" s="70">
        <v>2373</v>
      </c>
      <c r="G9" s="140">
        <v>2535</v>
      </c>
      <c r="H9" s="140"/>
      <c r="I9" s="70">
        <v>1954</v>
      </c>
      <c r="J9" s="70">
        <v>979</v>
      </c>
    </row>
    <row r="10" spans="1:20" ht="13.5" customHeight="1" x14ac:dyDescent="0.3">
      <c r="A10" s="31">
        <v>1977</v>
      </c>
      <c r="B10" s="42">
        <v>44717</v>
      </c>
      <c r="C10" s="42">
        <v>43786</v>
      </c>
      <c r="D10" s="42">
        <v>36458</v>
      </c>
      <c r="E10" s="42">
        <v>382</v>
      </c>
      <c r="F10" s="42">
        <v>2421</v>
      </c>
      <c r="G10" s="139">
        <v>2373</v>
      </c>
      <c r="H10" s="139"/>
      <c r="I10" s="42">
        <v>2152</v>
      </c>
      <c r="J10" s="42">
        <v>931</v>
      </c>
    </row>
    <row r="11" spans="1:20" ht="13.5" customHeight="1" x14ac:dyDescent="0.3">
      <c r="A11" s="69">
        <v>1978</v>
      </c>
      <c r="B11" s="70">
        <v>45269</v>
      </c>
      <c r="C11" s="70">
        <v>44369</v>
      </c>
      <c r="D11" s="70">
        <v>37184</v>
      </c>
      <c r="E11" s="70">
        <v>355</v>
      </c>
      <c r="F11" s="70">
        <v>2387</v>
      </c>
      <c r="G11" s="140">
        <v>2283</v>
      </c>
      <c r="H11" s="140"/>
      <c r="I11" s="70">
        <v>2160</v>
      </c>
      <c r="J11" s="70">
        <v>900</v>
      </c>
    </row>
    <row r="12" spans="1:20" ht="13.5" customHeight="1" x14ac:dyDescent="0.3">
      <c r="A12" s="31">
        <v>1979</v>
      </c>
      <c r="B12" s="42">
        <v>46211</v>
      </c>
      <c r="C12" s="42">
        <v>45323</v>
      </c>
      <c r="D12" s="42">
        <v>38263</v>
      </c>
      <c r="E12" s="42">
        <v>308</v>
      </c>
      <c r="F12" s="42">
        <v>2452</v>
      </c>
      <c r="G12" s="139">
        <v>2187</v>
      </c>
      <c r="H12" s="139"/>
      <c r="I12" s="42">
        <v>2113</v>
      </c>
      <c r="J12" s="42">
        <v>888</v>
      </c>
    </row>
    <row r="13" spans="1:20" ht="13.5" customHeight="1" x14ac:dyDescent="0.3">
      <c r="A13" s="69">
        <v>1980</v>
      </c>
      <c r="B13" s="70">
        <v>47267</v>
      </c>
      <c r="C13" s="70">
        <v>46390</v>
      </c>
      <c r="D13" s="70">
        <v>39086</v>
      </c>
      <c r="E13" s="70">
        <v>264</v>
      </c>
      <c r="F13" s="70">
        <v>2490</v>
      </c>
      <c r="G13" s="140">
        <v>2202</v>
      </c>
      <c r="H13" s="140"/>
      <c r="I13" s="70">
        <v>2348</v>
      </c>
      <c r="J13" s="70">
        <v>877</v>
      </c>
    </row>
    <row r="14" spans="1:20" ht="13.5" customHeight="1" x14ac:dyDescent="0.3">
      <c r="A14" s="31">
        <v>1981</v>
      </c>
      <c r="B14" s="42">
        <v>47486</v>
      </c>
      <c r="C14" s="42">
        <v>45224</v>
      </c>
      <c r="D14" s="42">
        <v>39601</v>
      </c>
      <c r="E14" s="42">
        <v>247</v>
      </c>
      <c r="F14" s="42">
        <v>2565</v>
      </c>
      <c r="G14" s="139">
        <v>766</v>
      </c>
      <c r="H14" s="139"/>
      <c r="I14" s="42">
        <v>2045</v>
      </c>
      <c r="J14" s="42">
        <v>2262</v>
      </c>
    </row>
    <row r="15" spans="1:20" ht="13.5" customHeight="1" x14ac:dyDescent="0.3">
      <c r="A15" s="69">
        <v>1982</v>
      </c>
      <c r="B15" s="70">
        <v>49683</v>
      </c>
      <c r="C15" s="70">
        <v>47436</v>
      </c>
      <c r="D15" s="70">
        <v>40931</v>
      </c>
      <c r="E15" s="70">
        <v>237</v>
      </c>
      <c r="F15" s="70">
        <v>2742</v>
      </c>
      <c r="G15" s="140">
        <v>758</v>
      </c>
      <c r="H15" s="140"/>
      <c r="I15" s="70">
        <v>2768</v>
      </c>
      <c r="J15" s="70">
        <v>2247</v>
      </c>
    </row>
    <row r="16" spans="1:20" ht="13.5" customHeight="1" x14ac:dyDescent="0.3">
      <c r="A16" s="31">
        <v>1983</v>
      </c>
      <c r="B16" s="42">
        <v>50930</v>
      </c>
      <c r="C16" s="42">
        <v>48711</v>
      </c>
      <c r="D16" s="42">
        <v>41974</v>
      </c>
      <c r="E16" s="42">
        <v>236</v>
      </c>
      <c r="F16" s="42">
        <v>2704</v>
      </c>
      <c r="G16" s="139">
        <v>764</v>
      </c>
      <c r="H16" s="139"/>
      <c r="I16" s="42">
        <v>3033</v>
      </c>
      <c r="J16" s="42">
        <v>2219</v>
      </c>
    </row>
    <row r="17" spans="1:10" ht="13.5" customHeight="1" x14ac:dyDescent="0.3">
      <c r="A17" s="69">
        <v>1984</v>
      </c>
      <c r="B17" s="70">
        <v>53197</v>
      </c>
      <c r="C17" s="70">
        <v>50941</v>
      </c>
      <c r="D17" s="70">
        <v>43633</v>
      </c>
      <c r="E17" s="70">
        <v>231</v>
      </c>
      <c r="F17" s="70">
        <v>2853</v>
      </c>
      <c r="G17" s="140">
        <v>786</v>
      </c>
      <c r="H17" s="140"/>
      <c r="I17" s="70">
        <v>3438</v>
      </c>
      <c r="J17" s="70">
        <v>2256</v>
      </c>
    </row>
    <row r="18" spans="1:10" ht="13.5" customHeight="1" x14ac:dyDescent="0.3">
      <c r="A18" s="31">
        <v>1985</v>
      </c>
      <c r="B18" s="42">
        <v>54974</v>
      </c>
      <c r="C18" s="42">
        <v>52838</v>
      </c>
      <c r="D18" s="42">
        <v>45226</v>
      </c>
      <c r="E18" s="42">
        <v>234</v>
      </c>
      <c r="F18" s="42">
        <v>3003</v>
      </c>
      <c r="G18" s="139">
        <v>757</v>
      </c>
      <c r="H18" s="139"/>
      <c r="I18" s="42">
        <v>3618</v>
      </c>
      <c r="J18" s="42">
        <v>2136</v>
      </c>
    </row>
    <row r="19" spans="1:10" ht="13.5" customHeight="1" x14ac:dyDescent="0.3">
      <c r="A19" s="69">
        <v>1986</v>
      </c>
      <c r="B19" s="70">
        <v>56940</v>
      </c>
      <c r="C19" s="70">
        <v>54528</v>
      </c>
      <c r="D19" s="70">
        <v>46462</v>
      </c>
      <c r="E19" s="70">
        <v>235</v>
      </c>
      <c r="F19" s="70">
        <v>3230</v>
      </c>
      <c r="G19" s="140">
        <v>767</v>
      </c>
      <c r="H19" s="140"/>
      <c r="I19" s="70">
        <v>3834</v>
      </c>
      <c r="J19" s="70">
        <v>2412</v>
      </c>
    </row>
    <row r="20" spans="1:10" ht="13.5" customHeight="1" x14ac:dyDescent="0.3">
      <c r="A20" s="31">
        <v>1987</v>
      </c>
      <c r="B20" s="42">
        <v>58392</v>
      </c>
      <c r="C20" s="42">
        <v>55953</v>
      </c>
      <c r="D20" s="42">
        <v>47577</v>
      </c>
      <c r="E20" s="42">
        <v>233</v>
      </c>
      <c r="F20" s="42">
        <v>3406</v>
      </c>
      <c r="G20" s="139">
        <v>753</v>
      </c>
      <c r="H20" s="139"/>
      <c r="I20" s="42">
        <v>3984</v>
      </c>
      <c r="J20" s="42">
        <v>2439</v>
      </c>
    </row>
    <row r="21" spans="1:10" ht="13.5" customHeight="1" x14ac:dyDescent="0.3">
      <c r="A21" s="69">
        <v>1988</v>
      </c>
      <c r="B21" s="70">
        <v>59028</v>
      </c>
      <c r="C21" s="70">
        <v>56641</v>
      </c>
      <c r="D21" s="70">
        <v>48375</v>
      </c>
      <c r="E21" s="70">
        <v>225</v>
      </c>
      <c r="F21" s="70">
        <v>3384</v>
      </c>
      <c r="G21" s="140">
        <v>137</v>
      </c>
      <c r="H21" s="140">
        <v>620</v>
      </c>
      <c r="I21" s="70">
        <v>3900</v>
      </c>
      <c r="J21" s="70">
        <v>2387</v>
      </c>
    </row>
    <row r="22" spans="1:10" ht="13.5" customHeight="1" x14ac:dyDescent="0.3">
      <c r="A22" s="31">
        <v>1989</v>
      </c>
      <c r="B22" s="42">
        <v>61172</v>
      </c>
      <c r="C22" s="42">
        <v>58703</v>
      </c>
      <c r="D22" s="42">
        <v>50073</v>
      </c>
      <c r="E22" s="42">
        <v>236</v>
      </c>
      <c r="F22" s="42">
        <v>3487</v>
      </c>
      <c r="G22" s="42">
        <v>133</v>
      </c>
      <c r="H22" s="42">
        <v>640</v>
      </c>
      <c r="I22" s="42">
        <v>4134</v>
      </c>
      <c r="J22" s="42">
        <v>2469</v>
      </c>
    </row>
    <row r="23" spans="1:10" ht="13.5" customHeight="1" x14ac:dyDescent="0.3">
      <c r="A23" s="69">
        <v>1990</v>
      </c>
      <c r="B23" s="70">
        <v>62140</v>
      </c>
      <c r="C23" s="70">
        <v>59673</v>
      </c>
      <c r="D23" s="70">
        <v>50631</v>
      </c>
      <c r="E23" s="70">
        <v>240</v>
      </c>
      <c r="F23" s="70">
        <v>3601</v>
      </c>
      <c r="G23" s="140">
        <v>120</v>
      </c>
      <c r="H23" s="140">
        <v>657</v>
      </c>
      <c r="I23" s="70">
        <v>4424</v>
      </c>
      <c r="J23" s="70">
        <v>2467</v>
      </c>
    </row>
    <row r="24" spans="1:10" ht="13.5" customHeight="1" x14ac:dyDescent="0.3">
      <c r="A24" s="31">
        <v>1991</v>
      </c>
      <c r="B24" s="42">
        <v>62928</v>
      </c>
      <c r="C24" s="42">
        <v>60499</v>
      </c>
      <c r="D24" s="42">
        <v>51330</v>
      </c>
      <c r="E24" s="42">
        <v>265</v>
      </c>
      <c r="F24" s="42">
        <v>3527</v>
      </c>
      <c r="G24" s="42">
        <v>117</v>
      </c>
      <c r="H24" s="42">
        <v>662</v>
      </c>
      <c r="I24" s="42">
        <v>4598</v>
      </c>
      <c r="J24" s="42">
        <v>2429</v>
      </c>
    </row>
    <row r="25" spans="1:10" ht="13.5" customHeight="1" x14ac:dyDescent="0.3">
      <c r="A25" s="69">
        <v>1992</v>
      </c>
      <c r="B25" s="70">
        <v>62417</v>
      </c>
      <c r="C25" s="70">
        <v>60169</v>
      </c>
      <c r="D25" s="70">
        <v>51138</v>
      </c>
      <c r="E25" s="70">
        <v>253</v>
      </c>
      <c r="F25" s="70">
        <v>3371</v>
      </c>
      <c r="G25" s="140">
        <v>202</v>
      </c>
      <c r="H25" s="140">
        <v>519</v>
      </c>
      <c r="I25" s="70">
        <v>4686</v>
      </c>
      <c r="J25" s="70">
        <v>2248</v>
      </c>
    </row>
    <row r="26" spans="1:10" ht="13.5" customHeight="1" x14ac:dyDescent="0.3">
      <c r="A26" s="31">
        <v>1993</v>
      </c>
      <c r="B26" s="42">
        <v>61509</v>
      </c>
      <c r="C26" s="42">
        <v>59313</v>
      </c>
      <c r="D26" s="42">
        <v>50395</v>
      </c>
      <c r="E26" s="42">
        <v>250</v>
      </c>
      <c r="F26" s="42">
        <v>3221</v>
      </c>
      <c r="G26" s="42">
        <v>202</v>
      </c>
      <c r="H26" s="42">
        <v>497</v>
      </c>
      <c r="I26" s="42">
        <v>4748</v>
      </c>
      <c r="J26" s="42">
        <v>2196</v>
      </c>
    </row>
    <row r="27" spans="1:10" ht="13.5" customHeight="1" x14ac:dyDescent="0.3">
      <c r="A27" s="69">
        <v>1994</v>
      </c>
      <c r="B27" s="70">
        <v>61620</v>
      </c>
      <c r="C27" s="70">
        <v>59457</v>
      </c>
      <c r="D27" s="70">
        <v>50587</v>
      </c>
      <c r="E27" s="70">
        <v>248</v>
      </c>
      <c r="F27" s="70">
        <v>3212</v>
      </c>
      <c r="G27" s="140">
        <v>166</v>
      </c>
      <c r="H27" s="140">
        <v>490</v>
      </c>
      <c r="I27" s="70">
        <v>4754</v>
      </c>
      <c r="J27" s="70">
        <v>2163</v>
      </c>
    </row>
    <row r="28" spans="1:10" ht="13.5" customHeight="1" x14ac:dyDescent="0.3">
      <c r="A28" s="31">
        <v>1995</v>
      </c>
      <c r="B28" s="42">
        <v>62442</v>
      </c>
      <c r="C28" s="42">
        <v>60340</v>
      </c>
      <c r="D28" s="42">
        <v>51430</v>
      </c>
      <c r="E28" s="42">
        <v>281</v>
      </c>
      <c r="F28" s="42">
        <v>3195</v>
      </c>
      <c r="G28" s="42">
        <v>135</v>
      </c>
      <c r="H28" s="42">
        <v>508</v>
      </c>
      <c r="I28" s="42">
        <v>4791</v>
      </c>
      <c r="J28" s="42">
        <v>2102</v>
      </c>
    </row>
    <row r="29" spans="1:10" ht="13.5" customHeight="1" x14ac:dyDescent="0.3">
      <c r="A29" s="69">
        <v>1996</v>
      </c>
      <c r="B29" s="70">
        <v>60684</v>
      </c>
      <c r="C29" s="70">
        <v>58642</v>
      </c>
      <c r="D29" s="70">
        <v>49952</v>
      </c>
      <c r="E29" s="70">
        <v>285</v>
      </c>
      <c r="F29" s="70">
        <v>3009</v>
      </c>
      <c r="G29" s="140">
        <v>131</v>
      </c>
      <c r="H29" s="140">
        <v>473</v>
      </c>
      <c r="I29" s="70">
        <v>4792</v>
      </c>
      <c r="J29" s="70">
        <v>2042</v>
      </c>
    </row>
    <row r="30" spans="1:10" ht="13.5" customHeight="1" x14ac:dyDescent="0.3">
      <c r="A30" s="31">
        <v>1997</v>
      </c>
      <c r="B30" s="42">
        <v>60922</v>
      </c>
      <c r="C30" s="42">
        <v>59015</v>
      </c>
      <c r="D30" s="42">
        <v>50261</v>
      </c>
      <c r="E30" s="42">
        <v>294</v>
      </c>
      <c r="F30" s="42">
        <v>2878</v>
      </c>
      <c r="G30" s="42">
        <v>113</v>
      </c>
      <c r="H30" s="42">
        <v>450</v>
      </c>
      <c r="I30" s="42">
        <v>5019</v>
      </c>
      <c r="J30" s="42">
        <v>1907</v>
      </c>
    </row>
    <row r="31" spans="1:10" ht="13.5" customHeight="1" x14ac:dyDescent="0.3">
      <c r="A31" s="69">
        <v>1998</v>
      </c>
      <c r="B31" s="70">
        <v>61626</v>
      </c>
      <c r="C31" s="70">
        <v>59792</v>
      </c>
      <c r="D31" s="70">
        <v>50965</v>
      </c>
      <c r="E31" s="70">
        <v>201</v>
      </c>
      <c r="F31" s="70">
        <v>2908</v>
      </c>
      <c r="G31" s="140">
        <v>105</v>
      </c>
      <c r="H31" s="140">
        <v>416</v>
      </c>
      <c r="I31" s="70">
        <v>5197</v>
      </c>
      <c r="J31" s="70">
        <v>1834</v>
      </c>
    </row>
    <row r="32" spans="1:10" ht="13.5" customHeight="1" x14ac:dyDescent="0.3">
      <c r="A32" s="31">
        <v>1999</v>
      </c>
      <c r="B32" s="42">
        <v>63485</v>
      </c>
      <c r="C32" s="42">
        <v>61690</v>
      </c>
      <c r="D32" s="42">
        <v>52488</v>
      </c>
      <c r="E32" s="42">
        <v>227</v>
      </c>
      <c r="F32" s="42">
        <v>2910</v>
      </c>
      <c r="G32" s="42">
        <v>103</v>
      </c>
      <c r="H32" s="42">
        <v>398</v>
      </c>
      <c r="I32" s="42">
        <v>5564</v>
      </c>
      <c r="J32" s="42">
        <v>1795</v>
      </c>
    </row>
    <row r="33" spans="1:10" ht="13.5" customHeight="1" x14ac:dyDescent="0.3">
      <c r="A33" s="69">
        <v>2000</v>
      </c>
      <c r="B33" s="70">
        <v>64563</v>
      </c>
      <c r="C33" s="70">
        <v>62770</v>
      </c>
      <c r="D33" s="70">
        <v>53136</v>
      </c>
      <c r="E33" s="70">
        <v>230</v>
      </c>
      <c r="F33" s="70">
        <v>2904</v>
      </c>
      <c r="G33" s="140">
        <v>103</v>
      </c>
      <c r="H33" s="140">
        <v>403</v>
      </c>
      <c r="I33" s="70">
        <v>5994</v>
      </c>
      <c r="J33" s="70">
        <v>1793</v>
      </c>
    </row>
    <row r="34" spans="1:10" ht="13.5" customHeight="1" x14ac:dyDescent="0.3">
      <c r="A34" s="31">
        <v>2001</v>
      </c>
      <c r="B34" s="42" t="s">
        <v>2</v>
      </c>
      <c r="C34" s="42" t="s">
        <v>2</v>
      </c>
      <c r="D34" s="42">
        <v>52661</v>
      </c>
      <c r="E34" s="42">
        <v>220</v>
      </c>
      <c r="F34" s="42">
        <v>2919</v>
      </c>
      <c r="G34" s="42" t="s">
        <v>2</v>
      </c>
      <c r="H34" s="42" t="s">
        <v>2</v>
      </c>
      <c r="I34" s="42" t="s">
        <v>2</v>
      </c>
      <c r="J34" s="42" t="s">
        <v>2</v>
      </c>
    </row>
    <row r="35" spans="1:10" ht="13.5" customHeight="1" x14ac:dyDescent="0.3">
      <c r="A35" s="69">
        <v>2002</v>
      </c>
      <c r="B35" s="70">
        <v>64041</v>
      </c>
      <c r="C35" s="70">
        <v>62338</v>
      </c>
      <c r="D35" s="70">
        <v>52250</v>
      </c>
      <c r="E35" s="70">
        <v>233</v>
      </c>
      <c r="F35" s="70">
        <v>2834</v>
      </c>
      <c r="G35" s="140">
        <v>88</v>
      </c>
      <c r="H35" s="140">
        <v>405</v>
      </c>
      <c r="I35" s="70">
        <v>6528</v>
      </c>
      <c r="J35" s="70">
        <v>1703</v>
      </c>
    </row>
    <row r="36" spans="1:10" ht="13.5" customHeight="1" x14ac:dyDescent="0.3">
      <c r="A36" s="31">
        <v>2003</v>
      </c>
      <c r="B36" s="42">
        <v>65603</v>
      </c>
      <c r="C36" s="42">
        <v>63578</v>
      </c>
      <c r="D36" s="42">
        <v>52066</v>
      </c>
      <c r="E36" s="42">
        <v>213</v>
      </c>
      <c r="F36" s="42">
        <v>3435</v>
      </c>
      <c r="G36" s="42">
        <v>84</v>
      </c>
      <c r="H36" s="42">
        <v>483</v>
      </c>
      <c r="I36" s="42">
        <v>7297</v>
      </c>
      <c r="J36" s="42">
        <v>2025</v>
      </c>
    </row>
    <row r="37" spans="1:10" ht="13.5" customHeight="1" x14ac:dyDescent="0.3">
      <c r="A37" s="69">
        <v>2004</v>
      </c>
      <c r="B37" s="70">
        <v>65782</v>
      </c>
      <c r="C37" s="70">
        <v>63800</v>
      </c>
      <c r="D37" s="70">
        <v>52094</v>
      </c>
      <c r="E37" s="70">
        <v>229</v>
      </c>
      <c r="F37" s="70">
        <v>3443</v>
      </c>
      <c r="G37" s="140">
        <v>84</v>
      </c>
      <c r="H37" s="140">
        <v>480</v>
      </c>
      <c r="I37" s="70">
        <v>7470</v>
      </c>
      <c r="J37" s="70">
        <v>1982</v>
      </c>
    </row>
    <row r="38" spans="1:10" ht="13.5" customHeight="1" x14ac:dyDescent="0.3">
      <c r="A38" s="31">
        <v>2005</v>
      </c>
      <c r="B38" s="42">
        <v>64170</v>
      </c>
      <c r="C38" s="42">
        <v>62193</v>
      </c>
      <c r="D38" s="42">
        <v>50233</v>
      </c>
      <c r="E38" s="42">
        <v>499</v>
      </c>
      <c r="F38" s="42">
        <v>3364</v>
      </c>
      <c r="G38" s="42">
        <v>61</v>
      </c>
      <c r="H38" s="42">
        <v>436</v>
      </c>
      <c r="I38" s="42">
        <v>7600</v>
      </c>
      <c r="J38" s="42">
        <v>1977</v>
      </c>
    </row>
    <row r="39" spans="1:10" ht="13.5" customHeight="1" x14ac:dyDescent="0.3">
      <c r="A39" s="69">
        <v>2006</v>
      </c>
      <c r="B39" s="70">
        <v>64180</v>
      </c>
      <c r="C39" s="70">
        <v>62208</v>
      </c>
      <c r="D39" s="70">
        <v>50048</v>
      </c>
      <c r="E39" s="70">
        <v>492</v>
      </c>
      <c r="F39" s="70">
        <v>3426</v>
      </c>
      <c r="G39" s="140">
        <v>68</v>
      </c>
      <c r="H39" s="140">
        <v>432</v>
      </c>
      <c r="I39" s="70">
        <v>7742</v>
      </c>
      <c r="J39" s="70">
        <v>1972</v>
      </c>
    </row>
    <row r="40" spans="1:10" ht="13.5" customHeight="1" x14ac:dyDescent="0.3">
      <c r="A40" s="31">
        <v>2007</v>
      </c>
      <c r="B40" s="42">
        <v>64231</v>
      </c>
      <c r="C40" s="42">
        <v>62277</v>
      </c>
      <c r="D40" s="42">
        <v>50022</v>
      </c>
      <c r="E40" s="42">
        <v>478</v>
      </c>
      <c r="F40" s="42">
        <v>3382</v>
      </c>
      <c r="G40" s="42">
        <v>52</v>
      </c>
      <c r="H40" s="42">
        <v>427</v>
      </c>
      <c r="I40" s="42">
        <v>7916</v>
      </c>
      <c r="J40" s="42">
        <v>1954</v>
      </c>
    </row>
    <row r="41" spans="1:10" ht="13.5" customHeight="1" x14ac:dyDescent="0.3">
      <c r="A41" s="69">
        <v>2008</v>
      </c>
      <c r="B41" s="70">
        <v>64764</v>
      </c>
      <c r="C41" s="70">
        <v>62898</v>
      </c>
      <c r="D41" s="70">
        <v>50388</v>
      </c>
      <c r="E41" s="70">
        <v>486</v>
      </c>
      <c r="F41" s="70">
        <v>3478</v>
      </c>
      <c r="G41" s="140">
        <v>66</v>
      </c>
      <c r="H41" s="140">
        <v>397</v>
      </c>
      <c r="I41" s="70">
        <v>8083</v>
      </c>
      <c r="J41" s="70">
        <v>1866</v>
      </c>
    </row>
    <row r="42" spans="1:10" ht="13.5" customHeight="1" x14ac:dyDescent="0.3">
      <c r="A42" s="31">
        <v>2009</v>
      </c>
      <c r="B42" s="42">
        <v>65013</v>
      </c>
      <c r="C42" s="42">
        <v>63140</v>
      </c>
      <c r="D42" s="42">
        <v>50488</v>
      </c>
      <c r="E42" s="42">
        <v>487</v>
      </c>
      <c r="F42" s="42">
        <v>3486</v>
      </c>
      <c r="G42" s="42">
        <v>63</v>
      </c>
      <c r="H42" s="42">
        <v>373</v>
      </c>
      <c r="I42" s="42">
        <v>8243</v>
      </c>
      <c r="J42" s="42">
        <v>1873</v>
      </c>
    </row>
    <row r="43" spans="1:10" ht="13.5" customHeight="1" x14ac:dyDescent="0.3">
      <c r="A43" s="69">
        <v>2010</v>
      </c>
      <c r="B43" s="70">
        <v>65249</v>
      </c>
      <c r="C43" s="70">
        <v>63371</v>
      </c>
      <c r="D43" s="70">
        <v>50696</v>
      </c>
      <c r="E43" s="70">
        <v>512</v>
      </c>
      <c r="F43" s="70">
        <v>3482</v>
      </c>
      <c r="G43" s="140">
        <v>56</v>
      </c>
      <c r="H43" s="140">
        <v>370</v>
      </c>
      <c r="I43" s="70">
        <v>8255</v>
      </c>
      <c r="J43" s="70">
        <v>1878</v>
      </c>
    </row>
    <row r="44" spans="1:10" ht="13.5" customHeight="1" x14ac:dyDescent="0.3">
      <c r="A44" s="31">
        <v>2011</v>
      </c>
      <c r="B44" s="42">
        <v>65644</v>
      </c>
      <c r="C44" s="42">
        <v>63773</v>
      </c>
      <c r="D44" s="42">
        <v>51123</v>
      </c>
      <c r="E44" s="42">
        <v>505</v>
      </c>
      <c r="F44" s="42">
        <v>3519</v>
      </c>
      <c r="G44" s="42">
        <v>46</v>
      </c>
      <c r="H44" s="42">
        <v>347</v>
      </c>
      <c r="I44" s="42">
        <v>8233</v>
      </c>
      <c r="J44" s="42">
        <v>1871</v>
      </c>
    </row>
    <row r="45" spans="1:10" ht="13.5" customHeight="1" x14ac:dyDescent="0.3">
      <c r="A45" s="69">
        <v>2012</v>
      </c>
      <c r="B45" s="70">
        <v>67087</v>
      </c>
      <c r="C45" s="70">
        <v>65163</v>
      </c>
      <c r="D45" s="70">
        <v>52254</v>
      </c>
      <c r="E45" s="70">
        <v>522</v>
      </c>
      <c r="F45" s="70">
        <v>3671</v>
      </c>
      <c r="G45" s="140">
        <v>44</v>
      </c>
      <c r="H45" s="140">
        <v>373</v>
      </c>
      <c r="I45" s="70">
        <v>8299</v>
      </c>
      <c r="J45" s="70">
        <v>1924</v>
      </c>
    </row>
    <row r="46" spans="1:10" ht="13.5" customHeight="1" x14ac:dyDescent="0.3">
      <c r="A46" s="31">
        <v>2013</v>
      </c>
      <c r="B46" s="42">
        <v>67919</v>
      </c>
      <c r="C46" s="42">
        <v>66047</v>
      </c>
      <c r="D46" s="42">
        <v>52952</v>
      </c>
      <c r="E46" s="42">
        <v>513</v>
      </c>
      <c r="F46" s="42">
        <v>3775</v>
      </c>
      <c r="G46" s="42">
        <v>56</v>
      </c>
      <c r="H46" s="42">
        <v>370</v>
      </c>
      <c r="I46" s="42">
        <v>8381</v>
      </c>
      <c r="J46" s="42">
        <v>1872</v>
      </c>
    </row>
    <row r="47" spans="1:10" ht="13.5" customHeight="1" x14ac:dyDescent="0.3">
      <c r="A47" s="69">
        <v>2014</v>
      </c>
      <c r="B47" s="70">
        <v>66973</v>
      </c>
      <c r="C47" s="70">
        <v>65151</v>
      </c>
      <c r="D47" s="70">
        <v>51922</v>
      </c>
      <c r="E47" s="70">
        <v>511</v>
      </c>
      <c r="F47" s="70">
        <v>3793</v>
      </c>
      <c r="G47" s="82">
        <v>41</v>
      </c>
      <c r="H47" s="82">
        <v>365</v>
      </c>
      <c r="I47" s="70">
        <v>8519</v>
      </c>
      <c r="J47" s="70">
        <v>1822</v>
      </c>
    </row>
    <row r="48" spans="1:10" s="25" customFormat="1" ht="13.5" customHeight="1" x14ac:dyDescent="0.3">
      <c r="A48" s="31">
        <v>2015</v>
      </c>
      <c r="B48" s="91">
        <v>66649</v>
      </c>
      <c r="C48" s="91">
        <v>64769</v>
      </c>
      <c r="D48" s="91">
        <v>51294</v>
      </c>
      <c r="E48" s="91">
        <v>534</v>
      </c>
      <c r="F48" s="91">
        <v>3840</v>
      </c>
      <c r="G48" s="93">
        <v>35</v>
      </c>
      <c r="H48" s="93">
        <v>362</v>
      </c>
      <c r="I48" s="91">
        <v>8704</v>
      </c>
      <c r="J48" s="91">
        <v>1880</v>
      </c>
    </row>
    <row r="49" spans="1:11" s="84" customFormat="1" ht="13.5" customHeight="1" x14ac:dyDescent="0.3">
      <c r="A49" s="85">
        <v>2016</v>
      </c>
      <c r="B49" s="92">
        <v>66619</v>
      </c>
      <c r="C49" s="95">
        <v>64740</v>
      </c>
      <c r="D49" s="92">
        <v>51021</v>
      </c>
      <c r="E49" s="92">
        <v>531</v>
      </c>
      <c r="F49" s="92">
        <v>3829</v>
      </c>
      <c r="G49" s="82">
        <v>39</v>
      </c>
      <c r="H49" s="82">
        <f>170+188</f>
        <v>358</v>
      </c>
      <c r="I49" s="92">
        <v>8962</v>
      </c>
      <c r="J49" s="92">
        <v>1879</v>
      </c>
    </row>
    <row r="50" spans="1:11" s="84" customFormat="1" ht="13.5" customHeight="1" x14ac:dyDescent="0.3">
      <c r="A50" s="98">
        <v>2017</v>
      </c>
      <c r="B50" s="99">
        <v>66955</v>
      </c>
      <c r="C50" s="99">
        <v>65067</v>
      </c>
      <c r="D50" s="99">
        <v>51218</v>
      </c>
      <c r="E50" s="99">
        <v>565</v>
      </c>
      <c r="F50" s="99">
        <v>3815</v>
      </c>
      <c r="G50" s="100">
        <v>39</v>
      </c>
      <c r="H50" s="100">
        <v>361</v>
      </c>
      <c r="I50" s="99">
        <v>9069</v>
      </c>
      <c r="J50" s="99">
        <v>1888</v>
      </c>
      <c r="K50" s="97"/>
    </row>
    <row r="51" spans="1:11" s="127" customFormat="1" ht="13.5" customHeight="1" x14ac:dyDescent="0.3">
      <c r="A51" s="114">
        <v>2018</v>
      </c>
      <c r="B51" s="135">
        <v>66817</v>
      </c>
      <c r="C51" s="135">
        <v>64954</v>
      </c>
      <c r="D51" s="135">
        <v>50917</v>
      </c>
      <c r="E51" s="135">
        <v>582</v>
      </c>
      <c r="F51" s="135">
        <v>3791</v>
      </c>
      <c r="G51" s="82">
        <v>40</v>
      </c>
      <c r="H51" s="82">
        <v>367</v>
      </c>
      <c r="I51" s="135">
        <v>9257</v>
      </c>
      <c r="J51" s="135">
        <v>1863</v>
      </c>
    </row>
    <row r="52" spans="1:11" s="127" customFormat="1" ht="13.5" customHeight="1" x14ac:dyDescent="0.3">
      <c r="A52" s="130">
        <v>2019</v>
      </c>
      <c r="B52" s="99">
        <v>65968</v>
      </c>
      <c r="C52" s="99">
        <v>64101</v>
      </c>
      <c r="D52" s="99">
        <v>49931</v>
      </c>
      <c r="E52" s="99">
        <v>589</v>
      </c>
      <c r="F52" s="99">
        <v>3910</v>
      </c>
      <c r="G52" s="100">
        <v>38</v>
      </c>
      <c r="H52" s="100">
        <v>377</v>
      </c>
      <c r="I52" s="99">
        <v>9256</v>
      </c>
      <c r="J52" s="99">
        <v>1867</v>
      </c>
      <c r="K52" s="128"/>
    </row>
    <row r="53" spans="1:11" s="128" customFormat="1" ht="12.75" customHeight="1" x14ac:dyDescent="0.3">
      <c r="A53" s="130"/>
      <c r="B53" s="136"/>
      <c r="C53" s="136"/>
      <c r="D53" s="136"/>
      <c r="E53" s="136"/>
      <c r="F53" s="136"/>
      <c r="G53" s="93"/>
      <c r="H53" s="93"/>
      <c r="I53" s="136"/>
      <c r="J53" s="136"/>
    </row>
    <row r="54" spans="1:11" ht="13.5" customHeight="1" x14ac:dyDescent="0.3">
      <c r="A54" s="25" t="s">
        <v>44</v>
      </c>
      <c r="D54" s="25"/>
    </row>
    <row r="55" spans="1:11" ht="13.5" customHeight="1" x14ac:dyDescent="0.3">
      <c r="A55" s="25" t="s">
        <v>45</v>
      </c>
      <c r="D55" s="25"/>
      <c r="F55" s="94"/>
      <c r="G55" s="94"/>
      <c r="H55" s="93"/>
      <c r="I55" s="93"/>
      <c r="J55" s="94"/>
      <c r="K55" s="94"/>
    </row>
    <row r="56" spans="1:11" ht="13.5" customHeight="1" x14ac:dyDescent="0.3">
      <c r="A56" s="25"/>
      <c r="D56" s="25"/>
    </row>
    <row r="57" spans="1:11" ht="13.5" customHeight="1" x14ac:dyDescent="0.3">
      <c r="A57" s="43" t="s">
        <v>128</v>
      </c>
      <c r="D57" s="25"/>
    </row>
    <row r="61" spans="1:11" ht="13.5" customHeight="1" x14ac:dyDescent="0.3">
      <c r="B61" s="44"/>
      <c r="C61" s="44"/>
      <c r="D61" s="44"/>
      <c r="E61" s="44"/>
      <c r="F61" s="44"/>
      <c r="G61" s="45"/>
      <c r="H61" s="46"/>
      <c r="I61" s="44"/>
      <c r="J61" s="44"/>
    </row>
    <row r="62" spans="1:11" ht="13.5" customHeight="1" x14ac:dyDescent="0.3">
      <c r="B62" s="44"/>
      <c r="C62" s="44"/>
      <c r="D62" s="44"/>
      <c r="E62" s="44"/>
      <c r="F62" s="44"/>
      <c r="G62" s="45"/>
      <c r="H62" s="46"/>
      <c r="I62" s="44"/>
      <c r="J62" s="44"/>
    </row>
    <row r="63" spans="1:11" ht="13.5" customHeight="1" x14ac:dyDescent="0.3">
      <c r="A63" s="22"/>
      <c r="B63" s="47"/>
      <c r="C63" s="47"/>
      <c r="D63" s="47"/>
      <c r="E63" s="47"/>
      <c r="F63" s="47"/>
      <c r="G63" s="47"/>
      <c r="H63" s="47"/>
      <c r="I63" s="47"/>
      <c r="J63" s="47"/>
    </row>
    <row r="64" spans="1:11" ht="13.5" customHeight="1" x14ac:dyDescent="0.3">
      <c r="A64" s="22"/>
      <c r="B64" s="47"/>
      <c r="C64" s="47"/>
      <c r="D64" s="47"/>
      <c r="E64" s="47"/>
      <c r="F64" s="47"/>
      <c r="G64" s="47"/>
      <c r="H64" s="47"/>
      <c r="I64" s="47"/>
      <c r="J64" s="47"/>
    </row>
    <row r="65" spans="1:10" ht="13.5" customHeight="1" x14ac:dyDescent="0.3">
      <c r="A65" s="22"/>
      <c r="B65" s="47"/>
      <c r="C65" s="47"/>
      <c r="D65" s="47"/>
      <c r="E65" s="47"/>
      <c r="F65" s="47"/>
      <c r="G65" s="47"/>
      <c r="H65" s="47"/>
      <c r="I65" s="47"/>
      <c r="J65" s="47"/>
    </row>
    <row r="66" spans="1:10" ht="13.5" customHeight="1" x14ac:dyDescent="0.3">
      <c r="A66" s="22"/>
      <c r="B66" s="47"/>
      <c r="C66" s="47"/>
      <c r="D66" s="47"/>
      <c r="E66" s="47"/>
      <c r="F66" s="47"/>
      <c r="G66" s="47"/>
      <c r="H66" s="47"/>
      <c r="I66" s="47"/>
      <c r="J66" s="47"/>
    </row>
    <row r="67" spans="1:10" ht="13.5" customHeight="1" x14ac:dyDescent="0.3">
      <c r="A67" s="22"/>
      <c r="B67" s="47"/>
      <c r="C67" s="47"/>
      <c r="D67" s="47"/>
      <c r="E67" s="47"/>
      <c r="F67" s="47"/>
      <c r="G67" s="47"/>
      <c r="H67" s="47"/>
      <c r="I67" s="47"/>
      <c r="J67" s="47"/>
    </row>
    <row r="68" spans="1:10" ht="13.5" customHeight="1" x14ac:dyDescent="0.3">
      <c r="A68" s="22"/>
      <c r="B68" s="47"/>
      <c r="C68" s="47"/>
      <c r="D68" s="47"/>
      <c r="E68" s="47"/>
      <c r="F68" s="47"/>
      <c r="G68" s="47"/>
      <c r="H68" s="47"/>
      <c r="I68" s="47"/>
      <c r="J68" s="47"/>
    </row>
    <row r="69" spans="1:10" ht="13.5" customHeight="1" x14ac:dyDescent="0.3">
      <c r="A69" s="22"/>
      <c r="B69" s="47"/>
      <c r="C69" s="47"/>
      <c r="D69" s="47"/>
      <c r="E69" s="47"/>
      <c r="F69" s="47"/>
      <c r="G69" s="47"/>
      <c r="H69" s="47"/>
      <c r="I69" s="47"/>
      <c r="J69" s="47"/>
    </row>
    <row r="70" spans="1:10" ht="13.5" customHeight="1" x14ac:dyDescent="0.3">
      <c r="A70" s="22"/>
      <c r="B70" s="47"/>
      <c r="C70" s="47"/>
      <c r="D70" s="47"/>
      <c r="E70" s="47"/>
      <c r="F70" s="47"/>
      <c r="G70" s="47"/>
      <c r="H70" s="47"/>
      <c r="I70" s="47"/>
      <c r="J70" s="47"/>
    </row>
    <row r="71" spans="1:10" ht="13.5" customHeight="1" x14ac:dyDescent="0.3">
      <c r="A71" s="22"/>
      <c r="B71" s="47"/>
      <c r="C71" s="47"/>
      <c r="D71" s="47"/>
      <c r="E71" s="47"/>
      <c r="F71" s="47"/>
      <c r="G71" s="47"/>
      <c r="H71" s="47"/>
      <c r="I71" s="47"/>
      <c r="J71" s="47"/>
    </row>
    <row r="72" spans="1:10" ht="13.5" customHeight="1" x14ac:dyDescent="0.3">
      <c r="A72" s="22"/>
      <c r="B72" s="47"/>
      <c r="C72" s="47"/>
      <c r="D72" s="47"/>
      <c r="E72" s="47"/>
      <c r="F72" s="47"/>
      <c r="G72" s="47"/>
      <c r="H72" s="47"/>
      <c r="I72" s="47"/>
      <c r="J72" s="47"/>
    </row>
    <row r="73" spans="1:10" ht="13.5" customHeight="1" x14ac:dyDescent="0.3">
      <c r="A73" s="22"/>
      <c r="B73" s="47"/>
      <c r="C73" s="47"/>
      <c r="D73" s="47"/>
      <c r="E73" s="47"/>
      <c r="F73" s="47"/>
      <c r="G73" s="47"/>
      <c r="H73" s="47"/>
      <c r="I73" s="47"/>
      <c r="J73" s="47"/>
    </row>
    <row r="74" spans="1:10" ht="13.5" customHeight="1" x14ac:dyDescent="0.3">
      <c r="A74" s="22"/>
      <c r="B74" s="47"/>
      <c r="C74" s="47"/>
      <c r="D74" s="47"/>
      <c r="E74" s="47"/>
      <c r="F74" s="47"/>
      <c r="G74" s="47"/>
      <c r="H74" s="47"/>
      <c r="I74" s="47"/>
      <c r="J74" s="47"/>
    </row>
    <row r="75" spans="1:10" ht="13.5" customHeight="1" x14ac:dyDescent="0.3">
      <c r="A75" s="22"/>
      <c r="B75" s="47"/>
      <c r="C75" s="47"/>
      <c r="D75" s="47"/>
      <c r="E75" s="47"/>
      <c r="F75" s="47"/>
      <c r="G75" s="47"/>
      <c r="H75" s="47"/>
      <c r="I75" s="47"/>
      <c r="J75" s="47"/>
    </row>
    <row r="76" spans="1:10" ht="13.5" customHeight="1" x14ac:dyDescent="0.3">
      <c r="A76" s="22"/>
      <c r="B76" s="47"/>
      <c r="C76" s="47"/>
      <c r="D76" s="47"/>
      <c r="E76" s="47"/>
      <c r="F76" s="47"/>
      <c r="G76" s="47"/>
      <c r="H76" s="47"/>
      <c r="I76" s="47"/>
      <c r="J76" s="47"/>
    </row>
    <row r="77" spans="1:10" ht="13.5" customHeight="1" x14ac:dyDescent="0.3">
      <c r="A77" s="22"/>
      <c r="B77" s="47"/>
      <c r="C77" s="47"/>
      <c r="D77" s="47"/>
      <c r="E77" s="47"/>
      <c r="F77" s="47"/>
      <c r="G77" s="47"/>
      <c r="H77" s="47"/>
      <c r="I77" s="47"/>
      <c r="J77" s="47"/>
    </row>
    <row r="78" spans="1:10" ht="13.5" customHeight="1" x14ac:dyDescent="0.3">
      <c r="A78" s="22"/>
      <c r="B78" s="47"/>
      <c r="C78" s="47"/>
      <c r="D78" s="47"/>
      <c r="E78" s="47"/>
      <c r="F78" s="47"/>
      <c r="G78" s="47"/>
      <c r="H78" s="47"/>
      <c r="I78" s="47"/>
      <c r="J78" s="47"/>
    </row>
    <row r="79" spans="1:10" ht="13.5" customHeight="1" x14ac:dyDescent="0.3">
      <c r="A79" s="22"/>
      <c r="B79" s="47"/>
      <c r="C79" s="47"/>
      <c r="D79" s="47"/>
      <c r="E79" s="47"/>
      <c r="F79" s="47"/>
      <c r="G79" s="47"/>
      <c r="H79" s="47"/>
      <c r="I79" s="47"/>
      <c r="J79" s="47"/>
    </row>
    <row r="80" spans="1:10" ht="13.5" customHeight="1" x14ac:dyDescent="0.3">
      <c r="A80" s="22"/>
      <c r="B80" s="47"/>
      <c r="C80" s="47"/>
      <c r="D80" s="47"/>
      <c r="E80" s="47"/>
      <c r="F80" s="47"/>
      <c r="G80" s="47"/>
      <c r="H80" s="47"/>
      <c r="I80" s="47"/>
      <c r="J80" s="47"/>
    </row>
    <row r="81" spans="1:10" ht="13.5" customHeight="1" x14ac:dyDescent="0.3">
      <c r="A81" s="22"/>
      <c r="B81" s="47"/>
      <c r="C81" s="47"/>
      <c r="D81" s="47"/>
      <c r="E81" s="47"/>
      <c r="F81" s="47"/>
      <c r="G81" s="47"/>
      <c r="H81" s="47"/>
      <c r="I81" s="47"/>
      <c r="J81" s="47"/>
    </row>
    <row r="82" spans="1:10" ht="13.5" customHeight="1" x14ac:dyDescent="0.3">
      <c r="A82" s="22"/>
      <c r="B82" s="47"/>
      <c r="C82" s="47"/>
      <c r="D82" s="47"/>
      <c r="E82" s="47"/>
      <c r="F82" s="47"/>
      <c r="G82" s="47"/>
      <c r="H82" s="47"/>
      <c r="I82" s="47"/>
      <c r="J82" s="47"/>
    </row>
    <row r="83" spans="1:10" ht="13.5" customHeight="1" x14ac:dyDescent="0.3">
      <c r="A83" s="22"/>
      <c r="B83" s="47"/>
      <c r="C83" s="47"/>
      <c r="D83" s="47"/>
      <c r="E83" s="47"/>
      <c r="F83" s="47"/>
      <c r="G83" s="47"/>
      <c r="H83" s="47"/>
      <c r="I83" s="47"/>
      <c r="J83" s="47"/>
    </row>
    <row r="84" spans="1:10" ht="13.5" customHeight="1" x14ac:dyDescent="0.3">
      <c r="A84" s="22"/>
      <c r="B84" s="47"/>
      <c r="C84" s="47"/>
      <c r="D84" s="47"/>
      <c r="E84" s="47"/>
      <c r="F84" s="47"/>
      <c r="G84" s="47"/>
      <c r="H84" s="47"/>
      <c r="I84" s="47"/>
      <c r="J84" s="47"/>
    </row>
    <row r="85" spans="1:10" ht="13.5" customHeight="1" x14ac:dyDescent="0.3">
      <c r="A85" s="22"/>
      <c r="B85" s="47"/>
      <c r="C85" s="47"/>
      <c r="D85" s="47"/>
      <c r="E85" s="47"/>
      <c r="F85" s="47"/>
      <c r="G85" s="47"/>
      <c r="H85" s="47"/>
      <c r="I85" s="47"/>
      <c r="J85" s="47"/>
    </row>
    <row r="86" spans="1:10" ht="13.5" customHeight="1" x14ac:dyDescent="0.3">
      <c r="A86" s="22"/>
      <c r="B86" s="47"/>
      <c r="C86" s="47"/>
      <c r="D86" s="47"/>
      <c r="E86" s="47"/>
      <c r="F86" s="47"/>
      <c r="G86" s="47"/>
      <c r="H86" s="47"/>
      <c r="I86" s="47"/>
      <c r="J86" s="47"/>
    </row>
    <row r="87" spans="1:10" ht="13.5" customHeight="1" x14ac:dyDescent="0.3">
      <c r="A87" s="22"/>
      <c r="B87" s="47"/>
      <c r="C87" s="47"/>
      <c r="D87" s="47"/>
      <c r="E87" s="47"/>
      <c r="F87" s="47"/>
      <c r="G87" s="47"/>
      <c r="H87" s="47"/>
      <c r="I87" s="47"/>
      <c r="J87" s="47"/>
    </row>
    <row r="88" spans="1:10" ht="13.5" customHeight="1" x14ac:dyDescent="0.3">
      <c r="A88" s="22"/>
      <c r="B88" s="47"/>
      <c r="C88" s="47"/>
      <c r="D88" s="47"/>
      <c r="E88" s="47"/>
      <c r="F88" s="47"/>
      <c r="G88" s="47"/>
      <c r="H88" s="47"/>
      <c r="I88" s="47"/>
      <c r="J88" s="47"/>
    </row>
    <row r="89" spans="1:10" ht="13.5" customHeight="1" x14ac:dyDescent="0.3">
      <c r="A89" s="22"/>
      <c r="B89" s="47"/>
      <c r="C89" s="47"/>
      <c r="D89" s="47"/>
      <c r="E89" s="47"/>
      <c r="F89" s="47"/>
      <c r="G89" s="47"/>
      <c r="H89" s="47"/>
      <c r="I89" s="47"/>
      <c r="J89" s="47"/>
    </row>
    <row r="90" spans="1:10" ht="13.5" customHeight="1" x14ac:dyDescent="0.3">
      <c r="A90" s="22"/>
      <c r="B90" s="47"/>
      <c r="C90" s="47"/>
      <c r="D90" s="47"/>
      <c r="E90" s="47"/>
      <c r="F90" s="47"/>
      <c r="G90" s="47"/>
      <c r="H90" s="47"/>
      <c r="I90" s="47"/>
      <c r="J90" s="47"/>
    </row>
    <row r="91" spans="1:10" ht="13.5" customHeight="1" x14ac:dyDescent="0.3">
      <c r="A91" s="22"/>
      <c r="B91" s="47"/>
      <c r="C91" s="47"/>
      <c r="D91" s="47"/>
      <c r="E91" s="47"/>
      <c r="F91" s="47"/>
      <c r="G91" s="47"/>
      <c r="H91" s="47"/>
      <c r="I91" s="47"/>
      <c r="J91" s="47"/>
    </row>
    <row r="92" spans="1:10" ht="13.5" customHeight="1" x14ac:dyDescent="0.3">
      <c r="A92" s="22"/>
      <c r="B92" s="47"/>
      <c r="C92" s="47"/>
      <c r="D92" s="47"/>
      <c r="E92" s="47"/>
      <c r="F92" s="47"/>
      <c r="G92" s="47"/>
      <c r="H92" s="47"/>
      <c r="I92" s="47"/>
      <c r="J92" s="47"/>
    </row>
    <row r="93" spans="1:10" ht="13.5" customHeight="1" x14ac:dyDescent="0.3">
      <c r="A93" s="22"/>
      <c r="B93" s="47"/>
      <c r="C93" s="47"/>
      <c r="D93" s="47"/>
      <c r="E93" s="47"/>
      <c r="F93" s="47"/>
      <c r="G93" s="47"/>
      <c r="H93" s="47"/>
      <c r="I93" s="47"/>
      <c r="J93" s="47"/>
    </row>
    <row r="94" spans="1:10" ht="13.5" customHeight="1" x14ac:dyDescent="0.3">
      <c r="A94" s="22"/>
      <c r="B94" s="47"/>
      <c r="C94" s="47"/>
      <c r="D94" s="47"/>
      <c r="E94" s="47"/>
      <c r="F94" s="47"/>
      <c r="G94" s="47"/>
      <c r="H94" s="47"/>
      <c r="I94" s="47"/>
      <c r="J94" s="47"/>
    </row>
    <row r="95" spans="1:10" ht="13.5" customHeight="1" x14ac:dyDescent="0.3">
      <c r="A95" s="22"/>
      <c r="B95" s="47"/>
      <c r="C95" s="47"/>
      <c r="D95" s="47"/>
      <c r="E95" s="47"/>
      <c r="F95" s="47"/>
      <c r="G95" s="47"/>
      <c r="H95" s="47"/>
      <c r="I95" s="47"/>
      <c r="J95" s="47"/>
    </row>
    <row r="96" spans="1:10" ht="13.5" customHeight="1" x14ac:dyDescent="0.3">
      <c r="A96" s="22"/>
      <c r="B96" s="47"/>
      <c r="C96" s="47"/>
      <c r="D96" s="47"/>
      <c r="E96" s="47"/>
      <c r="F96" s="47"/>
      <c r="G96" s="47"/>
      <c r="H96" s="47"/>
      <c r="I96" s="47"/>
      <c r="J96" s="47"/>
    </row>
    <row r="97" spans="1:10" ht="13.5" customHeight="1" x14ac:dyDescent="0.3">
      <c r="A97" s="22"/>
      <c r="B97" s="47"/>
      <c r="C97" s="47"/>
      <c r="D97" s="47"/>
      <c r="E97" s="47"/>
      <c r="F97" s="47"/>
      <c r="G97" s="47"/>
      <c r="H97" s="47"/>
      <c r="I97" s="47"/>
      <c r="J97" s="47"/>
    </row>
    <row r="98" spans="1:10" ht="13.5" customHeight="1" x14ac:dyDescent="0.3">
      <c r="A98" s="22"/>
      <c r="B98" s="47"/>
      <c r="C98" s="47"/>
      <c r="D98" s="47"/>
      <c r="E98" s="47"/>
      <c r="F98" s="47"/>
      <c r="G98" s="47"/>
      <c r="H98" s="47"/>
      <c r="I98" s="47"/>
      <c r="J98" s="47"/>
    </row>
    <row r="99" spans="1:10" ht="13.5" customHeight="1" x14ac:dyDescent="0.3">
      <c r="A99" s="22"/>
      <c r="B99" s="47"/>
      <c r="C99" s="47"/>
      <c r="D99" s="47"/>
      <c r="E99" s="47"/>
      <c r="F99" s="47"/>
      <c r="G99" s="47"/>
      <c r="H99" s="47"/>
      <c r="I99" s="47"/>
      <c r="J99" s="47"/>
    </row>
    <row r="100" spans="1:10" ht="13.5" customHeight="1" x14ac:dyDescent="0.3">
      <c r="A100" s="22"/>
      <c r="B100" s="47"/>
      <c r="C100" s="47"/>
      <c r="D100" s="47"/>
      <c r="E100" s="47"/>
      <c r="F100" s="47"/>
      <c r="G100" s="47"/>
      <c r="H100" s="47"/>
      <c r="I100" s="47"/>
      <c r="J100" s="47"/>
    </row>
    <row r="101" spans="1:10" ht="13.5" customHeight="1" x14ac:dyDescent="0.3">
      <c r="A101" s="22"/>
      <c r="B101" s="47"/>
      <c r="C101" s="47"/>
      <c r="D101" s="47"/>
      <c r="E101" s="47"/>
      <c r="F101" s="47"/>
      <c r="G101" s="47"/>
      <c r="H101" s="47"/>
      <c r="I101" s="47"/>
      <c r="J101" s="47"/>
    </row>
    <row r="102" spans="1:10" ht="13.5" customHeight="1" x14ac:dyDescent="0.3">
      <c r="A102" s="22"/>
      <c r="B102" s="47"/>
      <c r="C102" s="47"/>
      <c r="D102" s="47"/>
      <c r="E102" s="47"/>
      <c r="F102" s="47"/>
      <c r="G102" s="47"/>
      <c r="H102" s="47"/>
      <c r="I102" s="47"/>
      <c r="J102" s="47"/>
    </row>
  </sheetData>
  <mergeCells count="26">
    <mergeCell ref="G43:H43"/>
    <mergeCell ref="G45:H45"/>
    <mergeCell ref="G33:H33"/>
    <mergeCell ref="G35:H35"/>
    <mergeCell ref="G37:H37"/>
    <mergeCell ref="G39:H39"/>
    <mergeCell ref="G41:H41"/>
    <mergeCell ref="G23:H23"/>
    <mergeCell ref="G25:H25"/>
    <mergeCell ref="G27:H27"/>
    <mergeCell ref="G29:H29"/>
    <mergeCell ref="G31:H31"/>
    <mergeCell ref="G8:H8"/>
    <mergeCell ref="G9:H9"/>
    <mergeCell ref="G10:H10"/>
    <mergeCell ref="G11:H11"/>
    <mergeCell ref="G21:H21"/>
    <mergeCell ref="G18:H18"/>
    <mergeCell ref="G19:H19"/>
    <mergeCell ref="G20:H20"/>
    <mergeCell ref="G12:H12"/>
    <mergeCell ref="G13:H13"/>
    <mergeCell ref="G14:H14"/>
    <mergeCell ref="G15:H15"/>
    <mergeCell ref="G16:H16"/>
    <mergeCell ref="G17:H17"/>
  </mergeCells>
  <pageMargins left="0.59055118110236227" right="0.59055118110236227" top="0.59055118110236227" bottom="0.59055118110236227" header="0.39370078740157483" footer="0.39370078740157483"/>
  <pageSetup paperSize="9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zoomScaleNormal="100" workbookViewId="0">
      <pane ySplit="6" topLeftCell="A37" activePane="bottomLeft" state="frozen"/>
      <selection pane="bottomLeft" activeCell="L69" sqref="L69"/>
    </sheetView>
  </sheetViews>
  <sheetFormatPr defaultColWidth="11.453125" defaultRowHeight="13.5" customHeight="1" x14ac:dyDescent="0.3"/>
  <cols>
    <col min="1" max="1" width="20.7265625" style="21" customWidth="1"/>
    <col min="2" max="9" width="12.7265625" style="21" customWidth="1"/>
    <col min="10" max="16384" width="11.453125" style="21"/>
  </cols>
  <sheetData>
    <row r="1" spans="1:9" s="7" customFormat="1" ht="13.5" customHeight="1" x14ac:dyDescent="0.3">
      <c r="A1" s="13" t="s">
        <v>100</v>
      </c>
      <c r="B1" s="13"/>
      <c r="C1" s="15"/>
      <c r="D1" s="15"/>
      <c r="E1" s="15"/>
      <c r="F1" s="30"/>
      <c r="G1" s="30"/>
      <c r="H1" s="30"/>
      <c r="I1" s="30"/>
    </row>
    <row r="2" spans="1:9" ht="13.5" customHeight="1" x14ac:dyDescent="0.3">
      <c r="A2" s="25" t="s">
        <v>11</v>
      </c>
      <c r="B2" s="25"/>
      <c r="C2" s="29"/>
      <c r="D2" s="25"/>
      <c r="E2" s="25"/>
      <c r="F2" s="22"/>
      <c r="G2" s="22"/>
      <c r="H2" s="22"/>
      <c r="I2" s="22"/>
    </row>
    <row r="3" spans="1:9" ht="13.5" customHeight="1" x14ac:dyDescent="0.3">
      <c r="A3" s="25"/>
      <c r="B3" s="25"/>
      <c r="C3" s="29"/>
      <c r="D3" s="25"/>
      <c r="E3" s="25"/>
      <c r="F3" s="22"/>
      <c r="G3" s="22"/>
      <c r="H3" s="22"/>
      <c r="I3" s="22"/>
    </row>
    <row r="4" spans="1:9" s="37" customFormat="1" ht="13.5" customHeight="1" x14ac:dyDescent="0.3">
      <c r="A4" s="35"/>
      <c r="B4" s="36" t="s">
        <v>48</v>
      </c>
      <c r="C4" s="36" t="s">
        <v>116</v>
      </c>
      <c r="D4" s="35"/>
      <c r="E4" s="35"/>
      <c r="F4" s="36" t="s">
        <v>117</v>
      </c>
      <c r="G4" s="36"/>
      <c r="H4" s="36" t="s">
        <v>119</v>
      </c>
      <c r="I4" s="36" t="s">
        <v>120</v>
      </c>
    </row>
    <row r="5" spans="1:9" ht="13.5" customHeight="1" x14ac:dyDescent="0.3">
      <c r="A5" s="27"/>
      <c r="B5" s="27"/>
      <c r="C5" s="36" t="s">
        <v>50</v>
      </c>
      <c r="D5" s="28"/>
      <c r="E5" s="28"/>
      <c r="F5" s="36" t="s">
        <v>118</v>
      </c>
      <c r="G5" s="28"/>
      <c r="H5" s="28"/>
      <c r="I5" s="36" t="s">
        <v>49</v>
      </c>
    </row>
    <row r="6" spans="1:9" ht="13.5" customHeight="1" x14ac:dyDescent="0.3">
      <c r="A6" s="27"/>
      <c r="B6" s="27"/>
      <c r="C6" s="28" t="s">
        <v>1</v>
      </c>
      <c r="D6" s="28" t="s">
        <v>47</v>
      </c>
      <c r="E6" s="28" t="s">
        <v>46</v>
      </c>
      <c r="F6" s="27"/>
      <c r="G6" s="28" t="s">
        <v>12</v>
      </c>
      <c r="H6" s="28" t="s">
        <v>140</v>
      </c>
      <c r="I6" s="27"/>
    </row>
    <row r="7" spans="1:9" ht="13.5" customHeight="1" x14ac:dyDescent="0.3">
      <c r="A7" s="31">
        <v>1970</v>
      </c>
      <c r="B7" s="32">
        <v>6</v>
      </c>
      <c r="C7" s="32">
        <v>188</v>
      </c>
      <c r="D7" s="32" t="s">
        <v>13</v>
      </c>
      <c r="E7" s="32" t="s">
        <v>13</v>
      </c>
      <c r="F7" s="32" t="s">
        <v>13</v>
      </c>
      <c r="G7" s="32">
        <v>442</v>
      </c>
      <c r="H7" s="32">
        <v>102</v>
      </c>
      <c r="I7" s="32">
        <v>1104138</v>
      </c>
    </row>
    <row r="8" spans="1:9" ht="13.5" customHeight="1" x14ac:dyDescent="0.3">
      <c r="A8" s="69">
        <v>1971</v>
      </c>
      <c r="B8" s="71">
        <v>6</v>
      </c>
      <c r="C8" s="71">
        <v>154</v>
      </c>
      <c r="D8" s="71" t="s">
        <v>13</v>
      </c>
      <c r="E8" s="71" t="s">
        <v>13</v>
      </c>
      <c r="F8" s="71" t="s">
        <v>13</v>
      </c>
      <c r="G8" s="71">
        <v>436</v>
      </c>
      <c r="H8" s="71">
        <v>117</v>
      </c>
      <c r="I8" s="71">
        <v>1072441</v>
      </c>
    </row>
    <row r="9" spans="1:9" ht="13.5" customHeight="1" x14ac:dyDescent="0.3">
      <c r="A9" s="31">
        <v>1972</v>
      </c>
      <c r="B9" s="32">
        <v>6</v>
      </c>
      <c r="C9" s="32">
        <v>179</v>
      </c>
      <c r="D9" s="32" t="s">
        <v>13</v>
      </c>
      <c r="E9" s="32" t="s">
        <v>13</v>
      </c>
      <c r="F9" s="32" t="s">
        <v>13</v>
      </c>
      <c r="G9" s="32">
        <v>448</v>
      </c>
      <c r="H9" s="32">
        <v>135</v>
      </c>
      <c r="I9" s="32">
        <v>1144250</v>
      </c>
    </row>
    <row r="10" spans="1:9" ht="13.5" customHeight="1" x14ac:dyDescent="0.3">
      <c r="A10" s="69">
        <v>1973</v>
      </c>
      <c r="B10" s="71">
        <v>6</v>
      </c>
      <c r="C10" s="71">
        <v>184</v>
      </c>
      <c r="D10" s="71" t="s">
        <v>13</v>
      </c>
      <c r="E10" s="71" t="s">
        <v>13</v>
      </c>
      <c r="F10" s="71" t="s">
        <v>13</v>
      </c>
      <c r="G10" s="71">
        <v>440</v>
      </c>
      <c r="H10" s="71">
        <v>149</v>
      </c>
      <c r="I10" s="71">
        <v>1201493</v>
      </c>
    </row>
    <row r="11" spans="1:9" ht="13.5" customHeight="1" x14ac:dyDescent="0.3">
      <c r="A11" s="31">
        <v>1974</v>
      </c>
      <c r="B11" s="32">
        <v>6</v>
      </c>
      <c r="C11" s="32">
        <v>182</v>
      </c>
      <c r="D11" s="32" t="s">
        <v>13</v>
      </c>
      <c r="E11" s="32" t="s">
        <v>13</v>
      </c>
      <c r="F11" s="32" t="s">
        <v>13</v>
      </c>
      <c r="G11" s="32">
        <v>438</v>
      </c>
      <c r="H11" s="32">
        <v>191</v>
      </c>
      <c r="I11" s="32">
        <v>1190932</v>
      </c>
    </row>
    <row r="12" spans="1:9" ht="13.5" customHeight="1" x14ac:dyDescent="0.3">
      <c r="A12" s="69">
        <v>1975</v>
      </c>
      <c r="B12" s="71">
        <v>6</v>
      </c>
      <c r="C12" s="71">
        <v>188</v>
      </c>
      <c r="D12" s="71" t="s">
        <v>13</v>
      </c>
      <c r="E12" s="71" t="s">
        <v>13</v>
      </c>
      <c r="F12" s="71" t="s">
        <v>13</v>
      </c>
      <c r="G12" s="71">
        <v>459</v>
      </c>
      <c r="H12" s="71">
        <v>184</v>
      </c>
      <c r="I12" s="71">
        <v>1098225</v>
      </c>
    </row>
    <row r="13" spans="1:9" ht="13.5" customHeight="1" x14ac:dyDescent="0.3">
      <c r="A13" s="31">
        <v>1976</v>
      </c>
      <c r="B13" s="32">
        <v>6</v>
      </c>
      <c r="C13" s="32">
        <v>179</v>
      </c>
      <c r="D13" s="32" t="s">
        <v>13</v>
      </c>
      <c r="E13" s="32" t="s">
        <v>13</v>
      </c>
      <c r="F13" s="32" t="s">
        <v>13</v>
      </c>
      <c r="G13" s="32">
        <v>435</v>
      </c>
      <c r="H13" s="32">
        <v>162</v>
      </c>
      <c r="I13" s="32">
        <v>1157532</v>
      </c>
    </row>
    <row r="14" spans="1:9" ht="13.5" customHeight="1" x14ac:dyDescent="0.3">
      <c r="A14" s="69">
        <v>1977</v>
      </c>
      <c r="B14" s="71">
        <v>6</v>
      </c>
      <c r="C14" s="71">
        <v>185</v>
      </c>
      <c r="D14" s="71" t="s">
        <v>13</v>
      </c>
      <c r="E14" s="71" t="s">
        <v>13</v>
      </c>
      <c r="F14" s="71" t="s">
        <v>13</v>
      </c>
      <c r="G14" s="71">
        <v>448</v>
      </c>
      <c r="H14" s="71">
        <v>145</v>
      </c>
      <c r="I14" s="71">
        <v>1230047</v>
      </c>
    </row>
    <row r="15" spans="1:9" ht="13.5" customHeight="1" x14ac:dyDescent="0.3">
      <c r="A15" s="31">
        <v>1978</v>
      </c>
      <c r="B15" s="32">
        <v>6</v>
      </c>
      <c r="C15" s="32">
        <v>186</v>
      </c>
      <c r="D15" s="32" t="s">
        <v>13</v>
      </c>
      <c r="E15" s="32" t="s">
        <v>13</v>
      </c>
      <c r="F15" s="32" t="s">
        <v>13</v>
      </c>
      <c r="G15" s="32">
        <v>437</v>
      </c>
      <c r="H15" s="32">
        <v>145</v>
      </c>
      <c r="I15" s="32">
        <v>1232897</v>
      </c>
    </row>
    <row r="16" spans="1:9" ht="13.5" customHeight="1" x14ac:dyDescent="0.3">
      <c r="A16" s="69">
        <v>1979</v>
      </c>
      <c r="B16" s="71">
        <v>6</v>
      </c>
      <c r="C16" s="71">
        <v>184</v>
      </c>
      <c r="D16" s="71" t="s">
        <v>13</v>
      </c>
      <c r="E16" s="71" t="s">
        <v>13</v>
      </c>
      <c r="F16" s="71" t="s">
        <v>13</v>
      </c>
      <c r="G16" s="71">
        <v>436</v>
      </c>
      <c r="H16" s="71">
        <v>150</v>
      </c>
      <c r="I16" s="71">
        <v>1202504</v>
      </c>
    </row>
    <row r="17" spans="1:9" ht="13.5" customHeight="1" x14ac:dyDescent="0.3">
      <c r="A17" s="31">
        <v>1980</v>
      </c>
      <c r="B17" s="32">
        <v>6</v>
      </c>
      <c r="C17" s="32">
        <v>189</v>
      </c>
      <c r="D17" s="32" t="s">
        <v>13</v>
      </c>
      <c r="E17" s="32" t="s">
        <v>13</v>
      </c>
      <c r="F17" s="32" t="s">
        <v>13</v>
      </c>
      <c r="G17" s="32">
        <v>427</v>
      </c>
      <c r="H17" s="32">
        <v>171</v>
      </c>
      <c r="I17" s="32">
        <v>1207742</v>
      </c>
    </row>
    <row r="18" spans="1:9" ht="13.5" customHeight="1" x14ac:dyDescent="0.3">
      <c r="A18" s="69">
        <v>1981</v>
      </c>
      <c r="B18" s="71">
        <v>6</v>
      </c>
      <c r="C18" s="71">
        <v>189</v>
      </c>
      <c r="D18" s="71" t="s">
        <v>13</v>
      </c>
      <c r="E18" s="71" t="s">
        <v>13</v>
      </c>
      <c r="F18" s="71" t="s">
        <v>13</v>
      </c>
      <c r="G18" s="71">
        <v>446</v>
      </c>
      <c r="H18" s="71">
        <v>165</v>
      </c>
      <c r="I18" s="71">
        <v>1229012</v>
      </c>
    </row>
    <row r="19" spans="1:9" ht="13.5" customHeight="1" x14ac:dyDescent="0.3">
      <c r="A19" s="31">
        <v>1982</v>
      </c>
      <c r="B19" s="32">
        <v>6</v>
      </c>
      <c r="C19" s="32">
        <v>191</v>
      </c>
      <c r="D19" s="32" t="s">
        <v>13</v>
      </c>
      <c r="E19" s="32" t="s">
        <v>13</v>
      </c>
      <c r="F19" s="32" t="s">
        <v>13</v>
      </c>
      <c r="G19" s="32">
        <v>443</v>
      </c>
      <c r="H19" s="32">
        <v>191</v>
      </c>
      <c r="I19" s="32" t="s">
        <v>14</v>
      </c>
    </row>
    <row r="20" spans="1:9" ht="13.5" customHeight="1" x14ac:dyDescent="0.3">
      <c r="A20" s="69">
        <v>1983</v>
      </c>
      <c r="B20" s="71">
        <v>6</v>
      </c>
      <c r="C20" s="71">
        <v>189</v>
      </c>
      <c r="D20" s="71" t="s">
        <v>13</v>
      </c>
      <c r="E20" s="71" t="s">
        <v>13</v>
      </c>
      <c r="F20" s="71" t="s">
        <v>13</v>
      </c>
      <c r="G20" s="71">
        <v>445</v>
      </c>
      <c r="H20" s="71">
        <v>187</v>
      </c>
      <c r="I20" s="71">
        <v>1159059</v>
      </c>
    </row>
    <row r="21" spans="1:9" ht="13.5" customHeight="1" x14ac:dyDescent="0.3">
      <c r="A21" s="31">
        <v>1984</v>
      </c>
      <c r="B21" s="32">
        <v>6</v>
      </c>
      <c r="C21" s="32">
        <v>186</v>
      </c>
      <c r="D21" s="32" t="s">
        <v>13</v>
      </c>
      <c r="E21" s="32" t="s">
        <v>13</v>
      </c>
      <c r="F21" s="32" t="s">
        <v>13</v>
      </c>
      <c r="G21" s="32">
        <v>467</v>
      </c>
      <c r="H21" s="32">
        <v>188</v>
      </c>
      <c r="I21" s="32">
        <v>1204060</v>
      </c>
    </row>
    <row r="22" spans="1:9" ht="13.5" customHeight="1" x14ac:dyDescent="0.3">
      <c r="A22" s="69">
        <v>1985</v>
      </c>
      <c r="B22" s="71">
        <v>6</v>
      </c>
      <c r="C22" s="71">
        <v>188</v>
      </c>
      <c r="D22" s="71" t="s">
        <v>13</v>
      </c>
      <c r="E22" s="71" t="s">
        <v>13</v>
      </c>
      <c r="F22" s="71" t="s">
        <v>13</v>
      </c>
      <c r="G22" s="71">
        <v>468</v>
      </c>
      <c r="H22" s="71">
        <v>175</v>
      </c>
      <c r="I22" s="71">
        <v>1157212</v>
      </c>
    </row>
    <row r="23" spans="1:9" ht="13.5" customHeight="1" x14ac:dyDescent="0.3">
      <c r="A23" s="31">
        <v>1986</v>
      </c>
      <c r="B23" s="32">
        <v>6</v>
      </c>
      <c r="C23" s="32">
        <v>173</v>
      </c>
      <c r="D23" s="32" t="s">
        <v>13</v>
      </c>
      <c r="E23" s="32" t="s">
        <v>13</v>
      </c>
      <c r="F23" s="32" t="s">
        <v>13</v>
      </c>
      <c r="G23" s="32">
        <v>434</v>
      </c>
      <c r="H23" s="32">
        <v>166</v>
      </c>
      <c r="I23" s="32">
        <v>1133504</v>
      </c>
    </row>
    <row r="24" spans="1:9" ht="13.5" customHeight="1" x14ac:dyDescent="0.3">
      <c r="A24" s="69">
        <v>1987</v>
      </c>
      <c r="B24" s="71">
        <v>6</v>
      </c>
      <c r="C24" s="71">
        <v>177</v>
      </c>
      <c r="D24" s="71" t="s">
        <v>13</v>
      </c>
      <c r="E24" s="71" t="s">
        <v>13</v>
      </c>
      <c r="F24" s="71" t="s">
        <v>13</v>
      </c>
      <c r="G24" s="71">
        <v>415</v>
      </c>
      <c r="H24" s="71">
        <v>159</v>
      </c>
      <c r="I24" s="71">
        <v>1133863</v>
      </c>
    </row>
    <row r="25" spans="1:9" ht="13.5" customHeight="1" x14ac:dyDescent="0.3">
      <c r="A25" s="31">
        <v>1988</v>
      </c>
      <c r="B25" s="32">
        <v>6</v>
      </c>
      <c r="C25" s="32">
        <v>177</v>
      </c>
      <c r="D25" s="32" t="s">
        <v>13</v>
      </c>
      <c r="E25" s="32" t="s">
        <v>13</v>
      </c>
      <c r="F25" s="32" t="s">
        <v>13</v>
      </c>
      <c r="G25" s="32">
        <v>426</v>
      </c>
      <c r="H25" s="32">
        <v>132</v>
      </c>
      <c r="I25" s="32">
        <v>1146439</v>
      </c>
    </row>
    <row r="26" spans="1:9" ht="13.5" customHeight="1" x14ac:dyDescent="0.3">
      <c r="A26" s="69">
        <v>1989</v>
      </c>
      <c r="B26" s="71">
        <v>6</v>
      </c>
      <c r="C26" s="71">
        <v>178</v>
      </c>
      <c r="D26" s="71">
        <v>158</v>
      </c>
      <c r="E26" s="71">
        <v>20</v>
      </c>
      <c r="F26" s="71">
        <v>300</v>
      </c>
      <c r="G26" s="71">
        <v>406</v>
      </c>
      <c r="H26" s="71">
        <v>149</v>
      </c>
      <c r="I26" s="71">
        <v>1158504</v>
      </c>
    </row>
    <row r="27" spans="1:9" ht="13.5" customHeight="1" x14ac:dyDescent="0.3">
      <c r="A27" s="31">
        <v>1990</v>
      </c>
      <c r="B27" s="32">
        <v>6</v>
      </c>
      <c r="C27" s="32">
        <v>183</v>
      </c>
      <c r="D27" s="32">
        <v>158</v>
      </c>
      <c r="E27" s="32">
        <v>25</v>
      </c>
      <c r="F27" s="32">
        <v>305</v>
      </c>
      <c r="G27" s="32">
        <v>413</v>
      </c>
      <c r="H27" s="32">
        <v>153</v>
      </c>
      <c r="I27" s="32">
        <v>1105937</v>
      </c>
    </row>
    <row r="28" spans="1:9" ht="13.5" customHeight="1" x14ac:dyDescent="0.3">
      <c r="A28" s="69">
        <v>1991</v>
      </c>
      <c r="B28" s="71">
        <v>6</v>
      </c>
      <c r="C28" s="71">
        <v>181</v>
      </c>
      <c r="D28" s="71">
        <v>158</v>
      </c>
      <c r="E28" s="71">
        <v>23</v>
      </c>
      <c r="F28" s="71">
        <v>303</v>
      </c>
      <c r="G28" s="71">
        <v>436</v>
      </c>
      <c r="H28" s="71">
        <v>142</v>
      </c>
      <c r="I28" s="71">
        <v>1063148</v>
      </c>
    </row>
    <row r="29" spans="1:9" ht="13.5" customHeight="1" x14ac:dyDescent="0.3">
      <c r="A29" s="31">
        <v>1992</v>
      </c>
      <c r="B29" s="32">
        <v>6</v>
      </c>
      <c r="C29" s="32">
        <v>182</v>
      </c>
      <c r="D29" s="32">
        <v>158</v>
      </c>
      <c r="E29" s="32">
        <v>24</v>
      </c>
      <c r="F29" s="32">
        <v>304</v>
      </c>
      <c r="G29" s="32">
        <v>452</v>
      </c>
      <c r="H29" s="32">
        <v>117</v>
      </c>
      <c r="I29" s="32">
        <v>1054348</v>
      </c>
    </row>
    <row r="30" spans="1:9" ht="13.5" customHeight="1" x14ac:dyDescent="0.3">
      <c r="A30" s="69">
        <v>1993</v>
      </c>
      <c r="B30" s="71">
        <v>6</v>
      </c>
      <c r="C30" s="71">
        <v>189</v>
      </c>
      <c r="D30" s="71">
        <v>158</v>
      </c>
      <c r="E30" s="71">
        <v>31</v>
      </c>
      <c r="F30" s="71">
        <v>311</v>
      </c>
      <c r="G30" s="71">
        <v>475</v>
      </c>
      <c r="H30" s="71">
        <v>76</v>
      </c>
      <c r="I30" s="71">
        <v>984074</v>
      </c>
    </row>
    <row r="31" spans="1:9" ht="13.5" customHeight="1" x14ac:dyDescent="0.3">
      <c r="A31" s="31">
        <v>1994</v>
      </c>
      <c r="B31" s="32">
        <v>6</v>
      </c>
      <c r="C31" s="32">
        <v>186</v>
      </c>
      <c r="D31" s="32">
        <v>148</v>
      </c>
      <c r="E31" s="32">
        <v>38</v>
      </c>
      <c r="F31" s="32">
        <v>302</v>
      </c>
      <c r="G31" s="32">
        <v>468</v>
      </c>
      <c r="H31" s="32">
        <v>67</v>
      </c>
      <c r="I31" s="32">
        <v>887402</v>
      </c>
    </row>
    <row r="32" spans="1:9" ht="13.5" customHeight="1" x14ac:dyDescent="0.3">
      <c r="A32" s="69">
        <v>1995</v>
      </c>
      <c r="B32" s="71">
        <v>6</v>
      </c>
      <c r="C32" s="71">
        <v>201</v>
      </c>
      <c r="D32" s="71">
        <v>148</v>
      </c>
      <c r="E32" s="71">
        <v>53</v>
      </c>
      <c r="F32" s="71">
        <v>317</v>
      </c>
      <c r="G32" s="71">
        <v>475</v>
      </c>
      <c r="H32" s="71">
        <v>43</v>
      </c>
      <c r="I32" s="71">
        <v>853599</v>
      </c>
    </row>
    <row r="33" spans="1:9" ht="13.5" customHeight="1" x14ac:dyDescent="0.3">
      <c r="A33" s="31">
        <v>1996</v>
      </c>
      <c r="B33" s="32">
        <v>6</v>
      </c>
      <c r="C33" s="32">
        <v>212</v>
      </c>
      <c r="D33" s="32">
        <v>148</v>
      </c>
      <c r="E33" s="32">
        <v>64</v>
      </c>
      <c r="F33" s="32">
        <v>328</v>
      </c>
      <c r="G33" s="32">
        <v>495</v>
      </c>
      <c r="H33" s="32">
        <v>62</v>
      </c>
      <c r="I33" s="32">
        <v>795688</v>
      </c>
    </row>
    <row r="34" spans="1:9" ht="13.5" customHeight="1" x14ac:dyDescent="0.3">
      <c r="A34" s="69">
        <v>1997</v>
      </c>
      <c r="B34" s="71">
        <v>6</v>
      </c>
      <c r="C34" s="71">
        <v>213</v>
      </c>
      <c r="D34" s="71">
        <v>148</v>
      </c>
      <c r="E34" s="71">
        <v>65</v>
      </c>
      <c r="F34" s="71">
        <v>329</v>
      </c>
      <c r="G34" s="71">
        <v>497</v>
      </c>
      <c r="H34" s="71">
        <v>68</v>
      </c>
      <c r="I34" s="71">
        <v>800404</v>
      </c>
    </row>
    <row r="35" spans="1:9" ht="13.5" customHeight="1" x14ac:dyDescent="0.3">
      <c r="A35" s="31">
        <v>1998</v>
      </c>
      <c r="B35" s="32">
        <v>6</v>
      </c>
      <c r="C35" s="32">
        <v>230</v>
      </c>
      <c r="D35" s="32">
        <v>148</v>
      </c>
      <c r="E35" s="32">
        <v>82</v>
      </c>
      <c r="F35" s="32">
        <v>346</v>
      </c>
      <c r="G35" s="32">
        <v>515</v>
      </c>
      <c r="H35" s="32">
        <v>64</v>
      </c>
      <c r="I35" s="32">
        <v>835542</v>
      </c>
    </row>
    <row r="36" spans="1:9" ht="13.5" customHeight="1" x14ac:dyDescent="0.3">
      <c r="A36" s="69">
        <v>1999</v>
      </c>
      <c r="B36" s="71">
        <v>6</v>
      </c>
      <c r="C36" s="71">
        <v>228</v>
      </c>
      <c r="D36" s="71">
        <v>148</v>
      </c>
      <c r="E36" s="71">
        <v>80</v>
      </c>
      <c r="F36" s="71">
        <v>344</v>
      </c>
      <c r="G36" s="71">
        <v>516</v>
      </c>
      <c r="H36" s="71">
        <v>69</v>
      </c>
      <c r="I36" s="71">
        <v>896282</v>
      </c>
    </row>
    <row r="37" spans="1:9" ht="13.5" customHeight="1" x14ac:dyDescent="0.3">
      <c r="A37" s="31">
        <v>2000</v>
      </c>
      <c r="B37" s="32">
        <v>6</v>
      </c>
      <c r="C37" s="32">
        <v>229</v>
      </c>
      <c r="D37" s="32">
        <v>148</v>
      </c>
      <c r="E37" s="32">
        <v>81</v>
      </c>
      <c r="F37" s="32">
        <v>345</v>
      </c>
      <c r="G37" s="32">
        <v>486</v>
      </c>
      <c r="H37" s="32">
        <v>77</v>
      </c>
      <c r="I37" s="32">
        <v>932441</v>
      </c>
    </row>
    <row r="38" spans="1:9" ht="13.5" customHeight="1" x14ac:dyDescent="0.3">
      <c r="A38" s="69">
        <v>2001</v>
      </c>
      <c r="B38" s="71">
        <v>6</v>
      </c>
      <c r="C38" s="71">
        <v>224</v>
      </c>
      <c r="D38" s="71">
        <v>148</v>
      </c>
      <c r="E38" s="71">
        <v>76</v>
      </c>
      <c r="F38" s="71">
        <v>340</v>
      </c>
      <c r="G38" s="71">
        <v>492</v>
      </c>
      <c r="H38" s="71">
        <v>53</v>
      </c>
      <c r="I38" s="71">
        <v>1018203</v>
      </c>
    </row>
    <row r="39" spans="1:9" ht="13.5" customHeight="1" x14ac:dyDescent="0.3">
      <c r="A39" s="31">
        <v>2002</v>
      </c>
      <c r="B39" s="32">
        <v>6</v>
      </c>
      <c r="C39" s="32">
        <v>231</v>
      </c>
      <c r="D39" s="32">
        <v>148</v>
      </c>
      <c r="E39" s="32">
        <v>83</v>
      </c>
      <c r="F39" s="32">
        <v>347</v>
      </c>
      <c r="G39" s="32">
        <v>482</v>
      </c>
      <c r="H39" s="32">
        <v>60</v>
      </c>
      <c r="I39" s="32">
        <v>630969</v>
      </c>
    </row>
    <row r="40" spans="1:9" ht="13.5" customHeight="1" x14ac:dyDescent="0.3">
      <c r="A40" s="69">
        <v>2003</v>
      </c>
      <c r="B40" s="71">
        <v>5</v>
      </c>
      <c r="C40" s="71">
        <v>232</v>
      </c>
      <c r="D40" s="71">
        <v>148</v>
      </c>
      <c r="E40" s="71">
        <v>84</v>
      </c>
      <c r="F40" s="71">
        <v>334</v>
      </c>
      <c r="G40" s="71">
        <v>473</v>
      </c>
      <c r="H40" s="71">
        <v>57</v>
      </c>
      <c r="I40" s="71" t="s">
        <v>2</v>
      </c>
    </row>
    <row r="41" spans="1:9" ht="13.5" customHeight="1" x14ac:dyDescent="0.3">
      <c r="A41" s="31">
        <v>2004</v>
      </c>
      <c r="B41" s="32">
        <v>5</v>
      </c>
      <c r="C41" s="32">
        <v>233</v>
      </c>
      <c r="D41" s="32">
        <v>148</v>
      </c>
      <c r="E41" s="32">
        <v>85</v>
      </c>
      <c r="F41" s="32">
        <v>335</v>
      </c>
      <c r="G41" s="32">
        <v>460</v>
      </c>
      <c r="H41" s="32">
        <v>55</v>
      </c>
      <c r="I41" s="32">
        <v>849387</v>
      </c>
    </row>
    <row r="42" spans="1:9" ht="13.5" customHeight="1" x14ac:dyDescent="0.3">
      <c r="A42" s="69">
        <v>2005</v>
      </c>
      <c r="B42" s="71">
        <v>5</v>
      </c>
      <c r="C42" s="71">
        <v>243</v>
      </c>
      <c r="D42" s="71">
        <v>148</v>
      </c>
      <c r="E42" s="71">
        <v>95</v>
      </c>
      <c r="F42" s="71">
        <v>345</v>
      </c>
      <c r="G42" s="71">
        <v>462</v>
      </c>
      <c r="H42" s="71">
        <v>55</v>
      </c>
      <c r="I42" s="71">
        <v>882121</v>
      </c>
    </row>
    <row r="43" spans="1:9" ht="13.5" customHeight="1" x14ac:dyDescent="0.3">
      <c r="A43" s="31">
        <v>2006</v>
      </c>
      <c r="B43" s="32">
        <v>5</v>
      </c>
      <c r="C43" s="32">
        <v>243</v>
      </c>
      <c r="D43" s="32">
        <v>148</v>
      </c>
      <c r="E43" s="32">
        <v>95</v>
      </c>
      <c r="F43" s="32">
        <v>345</v>
      </c>
      <c r="G43" s="32">
        <v>479</v>
      </c>
      <c r="H43" s="32">
        <v>44</v>
      </c>
      <c r="I43" s="32">
        <v>1509494</v>
      </c>
    </row>
    <row r="44" spans="1:9" ht="13.5" customHeight="1" x14ac:dyDescent="0.3">
      <c r="A44" s="69">
        <v>2007</v>
      </c>
      <c r="B44" s="71">
        <v>5</v>
      </c>
      <c r="C44" s="71">
        <v>253</v>
      </c>
      <c r="D44" s="71">
        <v>148</v>
      </c>
      <c r="E44" s="71">
        <v>105</v>
      </c>
      <c r="F44" s="71">
        <v>355</v>
      </c>
      <c r="G44" s="71">
        <v>490</v>
      </c>
      <c r="H44" s="71">
        <v>44</v>
      </c>
      <c r="I44" s="71">
        <v>1572652</v>
      </c>
    </row>
    <row r="45" spans="1:9" ht="13.5" customHeight="1" x14ac:dyDescent="0.3">
      <c r="A45" s="31">
        <v>2008</v>
      </c>
      <c r="B45" s="32">
        <v>5</v>
      </c>
      <c r="C45" s="32">
        <v>238</v>
      </c>
      <c r="D45" s="32">
        <v>148</v>
      </c>
      <c r="E45" s="32">
        <v>90</v>
      </c>
      <c r="F45" s="32">
        <v>340</v>
      </c>
      <c r="G45" s="32">
        <v>490</v>
      </c>
      <c r="H45" s="32">
        <v>43</v>
      </c>
      <c r="I45" s="32">
        <v>1565076</v>
      </c>
    </row>
    <row r="46" spans="1:9" ht="13.5" customHeight="1" x14ac:dyDescent="0.3">
      <c r="A46" s="69">
        <v>2009</v>
      </c>
      <c r="B46" s="71">
        <v>5</v>
      </c>
      <c r="C46" s="71">
        <v>242</v>
      </c>
      <c r="D46" s="71">
        <v>148</v>
      </c>
      <c r="E46" s="71">
        <v>94</v>
      </c>
      <c r="F46" s="71">
        <v>344</v>
      </c>
      <c r="G46" s="71">
        <v>494</v>
      </c>
      <c r="H46" s="71">
        <v>44</v>
      </c>
      <c r="I46" s="71">
        <v>1516642</v>
      </c>
    </row>
    <row r="47" spans="1:9" ht="13.5" customHeight="1" x14ac:dyDescent="0.3">
      <c r="A47" s="31">
        <v>2010</v>
      </c>
      <c r="B47" s="32">
        <v>5</v>
      </c>
      <c r="C47" s="32">
        <v>237</v>
      </c>
      <c r="D47" s="32">
        <v>148</v>
      </c>
      <c r="E47" s="32">
        <v>89</v>
      </c>
      <c r="F47" s="32">
        <v>339</v>
      </c>
      <c r="G47" s="32">
        <v>489</v>
      </c>
      <c r="H47" s="32">
        <v>45</v>
      </c>
      <c r="I47" s="32">
        <v>1545384</v>
      </c>
    </row>
    <row r="48" spans="1:9" ht="13.5" customHeight="1" x14ac:dyDescent="0.3">
      <c r="A48" s="69">
        <v>2011</v>
      </c>
      <c r="B48" s="71">
        <v>5</v>
      </c>
      <c r="C48" s="71">
        <v>224</v>
      </c>
      <c r="D48" s="71">
        <v>148</v>
      </c>
      <c r="E48" s="71">
        <v>76</v>
      </c>
      <c r="F48" s="71">
        <v>326</v>
      </c>
      <c r="G48" s="71">
        <v>477</v>
      </c>
      <c r="H48" s="71">
        <v>37</v>
      </c>
      <c r="I48" s="71">
        <v>1507618</v>
      </c>
    </row>
    <row r="49" spans="1:10" ht="13.5" customHeight="1" x14ac:dyDescent="0.3">
      <c r="A49" s="31">
        <v>2012</v>
      </c>
      <c r="B49" s="32">
        <v>5</v>
      </c>
      <c r="C49" s="32">
        <v>229</v>
      </c>
      <c r="D49" s="32">
        <v>148</v>
      </c>
      <c r="E49" s="32">
        <v>81</v>
      </c>
      <c r="F49" s="32">
        <v>331</v>
      </c>
      <c r="G49" s="32">
        <v>472</v>
      </c>
      <c r="H49" s="32">
        <v>39</v>
      </c>
      <c r="I49" s="32">
        <v>1467153</v>
      </c>
    </row>
    <row r="50" spans="1:10" ht="13.5" customHeight="1" x14ac:dyDescent="0.3">
      <c r="A50" s="69">
        <v>2013</v>
      </c>
      <c r="B50" s="71">
        <v>5</v>
      </c>
      <c r="C50" s="71">
        <v>223</v>
      </c>
      <c r="D50" s="71">
        <v>148</v>
      </c>
      <c r="E50" s="71">
        <v>75</v>
      </c>
      <c r="F50" s="71">
        <v>325</v>
      </c>
      <c r="G50" s="71">
        <v>441</v>
      </c>
      <c r="H50" s="71">
        <v>40</v>
      </c>
      <c r="I50" s="71">
        <v>1404961</v>
      </c>
    </row>
    <row r="51" spans="1:10" ht="13.5" customHeight="1" x14ac:dyDescent="0.3">
      <c r="A51" s="31">
        <v>2014</v>
      </c>
      <c r="B51" s="32">
        <v>5</v>
      </c>
      <c r="C51" s="32">
        <v>231</v>
      </c>
      <c r="D51" s="32">
        <v>148</v>
      </c>
      <c r="E51" s="32">
        <v>83</v>
      </c>
      <c r="F51" s="32">
        <v>333</v>
      </c>
      <c r="G51" s="32">
        <v>436</v>
      </c>
      <c r="H51" s="32">
        <v>39</v>
      </c>
      <c r="I51" s="32">
        <v>1337286</v>
      </c>
    </row>
    <row r="52" spans="1:10" ht="13.5" customHeight="1" x14ac:dyDescent="0.3">
      <c r="A52" s="69">
        <v>2015</v>
      </c>
      <c r="B52" s="71">
        <v>5</v>
      </c>
      <c r="C52" s="71">
        <v>236</v>
      </c>
      <c r="D52" s="71">
        <v>148</v>
      </c>
      <c r="E52" s="71">
        <v>88</v>
      </c>
      <c r="F52" s="71">
        <f>250+88</f>
        <v>338</v>
      </c>
      <c r="G52" s="71">
        <v>434</v>
      </c>
      <c r="H52" s="71">
        <v>44</v>
      </c>
      <c r="I52" s="71">
        <v>1247909</v>
      </c>
    </row>
    <row r="53" spans="1:10" s="25" customFormat="1" ht="13.5" customHeight="1" x14ac:dyDescent="0.3">
      <c r="A53" s="31">
        <v>2016</v>
      </c>
      <c r="B53" s="32">
        <v>5</v>
      </c>
      <c r="C53" s="32">
        <v>248</v>
      </c>
      <c r="D53" s="32">
        <v>148</v>
      </c>
      <c r="E53" s="32">
        <v>100</v>
      </c>
      <c r="F53" s="32">
        <v>350</v>
      </c>
      <c r="G53" s="32">
        <v>425</v>
      </c>
      <c r="H53" s="32">
        <v>44</v>
      </c>
      <c r="I53" s="32">
        <v>1147067</v>
      </c>
    </row>
    <row r="54" spans="1:10" s="97" customFormat="1" ht="13.5" customHeight="1" x14ac:dyDescent="0.3">
      <c r="A54" s="104">
        <v>2017</v>
      </c>
      <c r="B54" s="105">
        <v>5</v>
      </c>
      <c r="C54" s="105">
        <v>249</v>
      </c>
      <c r="D54" s="105">
        <v>157</v>
      </c>
      <c r="E54" s="105">
        <v>92</v>
      </c>
      <c r="F54" s="105">
        <v>342</v>
      </c>
      <c r="G54" s="105">
        <v>408</v>
      </c>
      <c r="H54" s="105">
        <v>39</v>
      </c>
      <c r="I54" s="105">
        <v>1072279</v>
      </c>
      <c r="J54" s="102"/>
    </row>
    <row r="55" spans="1:10" s="128" customFormat="1" ht="13.5" customHeight="1" x14ac:dyDescent="0.3">
      <c r="A55" s="130">
        <v>2018</v>
      </c>
      <c r="B55" s="131">
        <v>4</v>
      </c>
      <c r="C55" s="131">
        <v>241</v>
      </c>
      <c r="D55" s="131">
        <v>142</v>
      </c>
      <c r="E55" s="131">
        <v>99</v>
      </c>
      <c r="F55" s="131">
        <v>323</v>
      </c>
      <c r="G55" s="131">
        <v>406</v>
      </c>
      <c r="H55" s="131">
        <v>47</v>
      </c>
      <c r="I55" s="131">
        <v>1011372</v>
      </c>
    </row>
    <row r="56" spans="1:10" s="128" customFormat="1" ht="13.5" customHeight="1" x14ac:dyDescent="0.3">
      <c r="A56" s="114">
        <v>2019</v>
      </c>
      <c r="B56" s="115">
        <v>4</v>
      </c>
      <c r="C56" s="115">
        <v>248</v>
      </c>
      <c r="D56" s="115">
        <v>146</v>
      </c>
      <c r="E56" s="115">
        <v>102</v>
      </c>
      <c r="F56" s="115">
        <v>330</v>
      </c>
      <c r="G56" s="115">
        <v>398</v>
      </c>
      <c r="H56" s="115">
        <v>51</v>
      </c>
      <c r="I56" s="115">
        <v>976520</v>
      </c>
      <c r="J56" s="127"/>
    </row>
    <row r="57" spans="1:10" ht="13.5" customHeight="1" x14ac:dyDescent="0.3">
      <c r="A57" s="31"/>
      <c r="B57" s="32"/>
      <c r="C57" s="32"/>
      <c r="D57" s="32"/>
      <c r="E57" s="32"/>
      <c r="F57" s="32"/>
      <c r="G57" s="32"/>
      <c r="H57" s="32"/>
      <c r="I57" s="32"/>
    </row>
    <row r="58" spans="1:10" ht="13.5" customHeight="1" x14ac:dyDescent="0.3">
      <c r="A58" s="25" t="s">
        <v>51</v>
      </c>
    </row>
    <row r="59" spans="1:10" ht="13.5" customHeight="1" x14ac:dyDescent="0.3">
      <c r="A59" s="31" t="s">
        <v>103</v>
      </c>
    </row>
    <row r="60" spans="1:10" ht="13.5" customHeight="1" x14ac:dyDescent="0.3">
      <c r="A60" s="31" t="s">
        <v>104</v>
      </c>
    </row>
    <row r="61" spans="1:10" ht="13.5" customHeight="1" x14ac:dyDescent="0.3">
      <c r="A61" s="25" t="s">
        <v>53</v>
      </c>
    </row>
    <row r="62" spans="1:10" ht="13.5" customHeight="1" x14ac:dyDescent="0.3">
      <c r="A62" s="31" t="s">
        <v>105</v>
      </c>
    </row>
    <row r="63" spans="1:10" ht="13.5" customHeight="1" x14ac:dyDescent="0.3">
      <c r="A63" s="25" t="s">
        <v>52</v>
      </c>
    </row>
    <row r="64" spans="1:10" ht="13.5" customHeight="1" x14ac:dyDescent="0.3">
      <c r="A64" s="25" t="s">
        <v>90</v>
      </c>
    </row>
    <row r="65" spans="1:10" ht="13.5" customHeight="1" x14ac:dyDescent="0.3">
      <c r="A65" s="31" t="s">
        <v>106</v>
      </c>
    </row>
    <row r="66" spans="1:10" ht="13.5" customHeight="1" x14ac:dyDescent="0.3">
      <c r="A66" s="31" t="s">
        <v>107</v>
      </c>
    </row>
    <row r="67" spans="1:10" ht="13.5" customHeight="1" x14ac:dyDescent="0.3">
      <c r="A67" s="31" t="s">
        <v>108</v>
      </c>
    </row>
    <row r="68" spans="1:10" ht="13.5" customHeight="1" x14ac:dyDescent="0.3">
      <c r="A68" s="31" t="s">
        <v>109</v>
      </c>
    </row>
    <row r="69" spans="1:10" ht="13.5" customHeight="1" x14ac:dyDescent="0.3">
      <c r="A69" s="25"/>
    </row>
    <row r="70" spans="1:10" ht="13.5" customHeight="1" x14ac:dyDescent="0.3">
      <c r="A70" s="34" t="s">
        <v>148</v>
      </c>
      <c r="B70" s="101"/>
      <c r="C70" s="101"/>
      <c r="D70" s="101"/>
      <c r="E70" s="101"/>
      <c r="F70" s="101"/>
      <c r="G70" s="101"/>
      <c r="H70" s="101"/>
      <c r="I70" s="101"/>
      <c r="J70" s="10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Normal="100" workbookViewId="0">
      <selection activeCell="K39" sqref="K39"/>
    </sheetView>
  </sheetViews>
  <sheetFormatPr defaultColWidth="11.453125" defaultRowHeight="13.5" customHeight="1" x14ac:dyDescent="0.3"/>
  <cols>
    <col min="1" max="1" width="20.7265625" style="21" customWidth="1"/>
    <col min="2" max="9" width="12.7265625" style="21" customWidth="1"/>
    <col min="10" max="10" width="4.1796875" style="21" customWidth="1"/>
    <col min="11" max="16384" width="11.453125" style="21"/>
  </cols>
  <sheetData>
    <row r="1" spans="1:11" s="7" customFormat="1" ht="13.5" customHeight="1" x14ac:dyDescent="0.3">
      <c r="A1" s="83" t="s">
        <v>139</v>
      </c>
      <c r="D1" s="49"/>
      <c r="F1" s="19"/>
      <c r="G1" s="19"/>
      <c r="H1" s="19"/>
      <c r="I1" s="50"/>
      <c r="J1" s="50"/>
      <c r="K1" s="20"/>
    </row>
    <row r="2" spans="1:11" ht="13.5" customHeight="1" x14ac:dyDescent="0.3">
      <c r="A2" s="21" t="s">
        <v>11</v>
      </c>
      <c r="B2" s="24"/>
      <c r="F2" s="26"/>
      <c r="I2" s="26"/>
      <c r="J2" s="26"/>
      <c r="K2" s="24"/>
    </row>
    <row r="3" spans="1:11" ht="13.5" customHeight="1" x14ac:dyDescent="0.3">
      <c r="B3" s="24"/>
      <c r="F3" s="26"/>
      <c r="I3" s="26"/>
      <c r="J3" s="26"/>
      <c r="K3" s="24"/>
    </row>
    <row r="4" spans="1:11" ht="13.5" customHeight="1" x14ac:dyDescent="0.3">
      <c r="A4" s="27"/>
      <c r="B4" s="36" t="s">
        <v>15</v>
      </c>
      <c r="C4" s="36" t="s">
        <v>15</v>
      </c>
      <c r="D4" s="28"/>
      <c r="E4" s="36" t="s">
        <v>54</v>
      </c>
      <c r="F4" s="28"/>
      <c r="G4" s="36" t="s">
        <v>55</v>
      </c>
      <c r="H4" s="36" t="s">
        <v>56</v>
      </c>
      <c r="I4" s="36" t="s">
        <v>16</v>
      </c>
      <c r="K4" s="24"/>
    </row>
    <row r="5" spans="1:11" ht="13.5" customHeight="1" x14ac:dyDescent="0.3">
      <c r="A5" s="27"/>
      <c r="B5" s="36" t="s">
        <v>17</v>
      </c>
      <c r="C5" s="36" t="s">
        <v>18</v>
      </c>
      <c r="D5" s="28"/>
      <c r="E5" s="27"/>
      <c r="F5" s="28"/>
      <c r="G5" s="27"/>
      <c r="H5" s="58"/>
      <c r="I5" s="61" t="s">
        <v>122</v>
      </c>
      <c r="J5" s="48"/>
      <c r="K5" s="24"/>
    </row>
    <row r="6" spans="1:11" ht="13.5" customHeight="1" x14ac:dyDescent="0.3">
      <c r="A6" s="27"/>
      <c r="B6" s="36"/>
      <c r="C6" s="36"/>
      <c r="D6" s="28"/>
      <c r="E6" s="27"/>
      <c r="F6" s="28"/>
      <c r="G6" s="27"/>
      <c r="H6" s="58"/>
      <c r="I6" s="36" t="s">
        <v>121</v>
      </c>
      <c r="J6" s="48"/>
      <c r="K6" s="24"/>
    </row>
    <row r="7" spans="1:11" ht="13.5" customHeight="1" x14ac:dyDescent="0.3">
      <c r="A7" s="27"/>
      <c r="B7" s="27"/>
      <c r="C7" s="27"/>
      <c r="D7" s="28" t="s">
        <v>19</v>
      </c>
      <c r="E7" s="28" t="s">
        <v>20</v>
      </c>
      <c r="F7" s="28" t="s">
        <v>21</v>
      </c>
      <c r="G7" s="28" t="s">
        <v>22</v>
      </c>
      <c r="H7" s="27"/>
      <c r="I7" s="27"/>
      <c r="J7" s="48"/>
      <c r="K7" s="24"/>
    </row>
    <row r="8" spans="1:11" ht="13.5" customHeight="1" x14ac:dyDescent="0.3">
      <c r="A8" s="31">
        <v>1995</v>
      </c>
      <c r="B8" s="52">
        <v>3003</v>
      </c>
      <c r="C8" s="52" t="s">
        <v>2</v>
      </c>
      <c r="D8" s="52">
        <v>1380</v>
      </c>
      <c r="E8" s="52">
        <v>1817</v>
      </c>
      <c r="F8" s="52">
        <v>12259</v>
      </c>
      <c r="G8" s="52" t="s">
        <v>2</v>
      </c>
      <c r="H8" s="52">
        <v>3305</v>
      </c>
      <c r="I8" s="52">
        <v>5665</v>
      </c>
      <c r="J8" s="52"/>
    </row>
    <row r="9" spans="1:11" ht="13.5" customHeight="1" x14ac:dyDescent="0.3">
      <c r="A9" s="69">
        <v>1996</v>
      </c>
      <c r="B9" s="72">
        <v>3044</v>
      </c>
      <c r="C9" s="72" t="s">
        <v>2</v>
      </c>
      <c r="D9" s="72">
        <v>3254</v>
      </c>
      <c r="E9" s="72">
        <v>1517</v>
      </c>
      <c r="F9" s="72">
        <v>11435</v>
      </c>
      <c r="G9" s="72" t="s">
        <v>2</v>
      </c>
      <c r="H9" s="72">
        <v>2564</v>
      </c>
      <c r="I9" s="72">
        <v>5744</v>
      </c>
      <c r="J9" s="52"/>
    </row>
    <row r="10" spans="1:11" ht="13.5" customHeight="1" x14ac:dyDescent="0.3">
      <c r="A10" s="31">
        <v>1997</v>
      </c>
      <c r="B10" s="52">
        <v>3635</v>
      </c>
      <c r="C10" s="52" t="s">
        <v>2</v>
      </c>
      <c r="D10" s="52">
        <v>3629</v>
      </c>
      <c r="E10" s="52">
        <v>634</v>
      </c>
      <c r="F10" s="52">
        <v>11081</v>
      </c>
      <c r="G10" s="52" t="s">
        <v>2</v>
      </c>
      <c r="H10" s="52">
        <v>2139</v>
      </c>
      <c r="I10" s="52">
        <v>5839</v>
      </c>
      <c r="J10" s="52"/>
    </row>
    <row r="11" spans="1:11" ht="13.5" customHeight="1" x14ac:dyDescent="0.3">
      <c r="A11" s="69">
        <v>1998</v>
      </c>
      <c r="B11" s="72">
        <v>3785</v>
      </c>
      <c r="C11" s="72">
        <v>1182</v>
      </c>
      <c r="D11" s="72">
        <v>5986</v>
      </c>
      <c r="E11" s="72">
        <v>594</v>
      </c>
      <c r="F11" s="72">
        <v>9279</v>
      </c>
      <c r="G11" s="72" t="s">
        <v>2</v>
      </c>
      <c r="H11" s="72">
        <v>1018</v>
      </c>
      <c r="I11" s="72">
        <v>5997</v>
      </c>
      <c r="J11" s="52"/>
    </row>
    <row r="12" spans="1:11" ht="13.5" customHeight="1" x14ac:dyDescent="0.3">
      <c r="A12" s="31">
        <v>1999</v>
      </c>
      <c r="B12" s="52">
        <v>4856</v>
      </c>
      <c r="C12" s="52">
        <v>1182</v>
      </c>
      <c r="D12" s="52">
        <v>7722</v>
      </c>
      <c r="E12" s="52">
        <v>368</v>
      </c>
      <c r="F12" s="52">
        <v>7120</v>
      </c>
      <c r="G12" s="52" t="s">
        <v>2</v>
      </c>
      <c r="H12" s="52">
        <v>597</v>
      </c>
      <c r="I12" s="52">
        <v>6129</v>
      </c>
      <c r="J12" s="52"/>
    </row>
    <row r="13" spans="1:11" ht="13.5" customHeight="1" x14ac:dyDescent="0.3">
      <c r="A13" s="69">
        <v>2000</v>
      </c>
      <c r="B13" s="72">
        <v>4842</v>
      </c>
      <c r="C13" s="72">
        <v>1189</v>
      </c>
      <c r="D13" s="72">
        <v>7700</v>
      </c>
      <c r="E13" s="72">
        <v>367</v>
      </c>
      <c r="F13" s="72">
        <v>6904</v>
      </c>
      <c r="G13" s="72">
        <v>76</v>
      </c>
      <c r="H13" s="72">
        <v>507</v>
      </c>
      <c r="I13" s="72">
        <v>6042</v>
      </c>
      <c r="J13" s="52"/>
    </row>
    <row r="14" spans="1:11" ht="13.5" customHeight="1" x14ac:dyDescent="0.3">
      <c r="A14" s="31">
        <v>2001</v>
      </c>
      <c r="B14" s="52">
        <v>5024</v>
      </c>
      <c r="C14" s="52">
        <v>1199</v>
      </c>
      <c r="D14" s="52">
        <v>7703</v>
      </c>
      <c r="E14" s="52">
        <v>387</v>
      </c>
      <c r="F14" s="52">
        <v>6590</v>
      </c>
      <c r="G14" s="52">
        <v>296</v>
      </c>
      <c r="H14" s="52">
        <v>428</v>
      </c>
      <c r="I14" s="52">
        <v>6205</v>
      </c>
      <c r="J14" s="52"/>
    </row>
    <row r="15" spans="1:11" ht="13.5" customHeight="1" x14ac:dyDescent="0.3">
      <c r="A15" s="69">
        <v>2002</v>
      </c>
      <c r="B15" s="72">
        <v>5017</v>
      </c>
      <c r="C15" s="72">
        <v>1199</v>
      </c>
      <c r="D15" s="72">
        <v>7729</v>
      </c>
      <c r="E15" s="72">
        <v>263</v>
      </c>
      <c r="F15" s="72">
        <v>6600</v>
      </c>
      <c r="G15" s="72">
        <v>735</v>
      </c>
      <c r="H15" s="72" t="s">
        <v>2</v>
      </c>
      <c r="I15" s="72">
        <v>6218</v>
      </c>
      <c r="J15" s="52"/>
    </row>
    <row r="16" spans="1:11" ht="13.5" customHeight="1" x14ac:dyDescent="0.3">
      <c r="A16" s="31">
        <v>2003</v>
      </c>
      <c r="B16" s="52">
        <v>4947</v>
      </c>
      <c r="C16" s="52">
        <v>1199</v>
      </c>
      <c r="D16" s="52">
        <v>7730</v>
      </c>
      <c r="E16" s="52">
        <v>283</v>
      </c>
      <c r="F16" s="52">
        <v>6556</v>
      </c>
      <c r="G16" s="52">
        <v>735</v>
      </c>
      <c r="H16" s="52" t="s">
        <v>2</v>
      </c>
      <c r="I16" s="52">
        <v>6243</v>
      </c>
      <c r="J16" s="52"/>
    </row>
    <row r="17" spans="1:10" ht="13.5" customHeight="1" x14ac:dyDescent="0.3">
      <c r="A17" s="69">
        <v>2004</v>
      </c>
      <c r="B17" s="72">
        <v>5022</v>
      </c>
      <c r="C17" s="72">
        <v>1365</v>
      </c>
      <c r="D17" s="72">
        <v>8648</v>
      </c>
      <c r="E17" s="72">
        <v>273</v>
      </c>
      <c r="F17" s="72">
        <v>5686</v>
      </c>
      <c r="G17" s="72">
        <v>715</v>
      </c>
      <c r="H17" s="72" t="s">
        <v>2</v>
      </c>
      <c r="I17" s="72">
        <v>6198</v>
      </c>
      <c r="J17" s="52"/>
    </row>
    <row r="18" spans="1:10" ht="13.5" customHeight="1" x14ac:dyDescent="0.3">
      <c r="A18" s="31">
        <v>2005</v>
      </c>
      <c r="B18" s="52">
        <v>5971</v>
      </c>
      <c r="C18" s="52">
        <v>1365</v>
      </c>
      <c r="D18" s="52">
        <v>10438</v>
      </c>
      <c r="E18" s="52">
        <v>153</v>
      </c>
      <c r="F18" s="52">
        <v>3325</v>
      </c>
      <c r="G18" s="52">
        <v>502</v>
      </c>
      <c r="H18" s="52" t="s">
        <v>2</v>
      </c>
      <c r="I18" s="52">
        <v>6123</v>
      </c>
      <c r="J18" s="52"/>
    </row>
    <row r="19" spans="1:10" ht="13.5" customHeight="1" x14ac:dyDescent="0.3">
      <c r="A19" s="69" t="s">
        <v>58</v>
      </c>
      <c r="B19" s="72">
        <v>6858</v>
      </c>
      <c r="C19" s="72">
        <v>1427</v>
      </c>
      <c r="D19" s="72">
        <v>12221</v>
      </c>
      <c r="E19" s="72">
        <v>65</v>
      </c>
      <c r="F19" s="72">
        <v>28</v>
      </c>
      <c r="G19" s="72">
        <v>1128</v>
      </c>
      <c r="H19" s="72" t="s">
        <v>2</v>
      </c>
      <c r="I19" s="72">
        <v>6180</v>
      </c>
      <c r="J19" s="52"/>
    </row>
    <row r="20" spans="1:10" ht="13.5" customHeight="1" x14ac:dyDescent="0.3">
      <c r="A20" s="31">
        <v>2007</v>
      </c>
      <c r="B20" s="52">
        <v>6852</v>
      </c>
      <c r="C20" s="52">
        <v>1427</v>
      </c>
      <c r="D20" s="52">
        <v>12211</v>
      </c>
      <c r="E20" s="52">
        <v>65</v>
      </c>
      <c r="F20" s="52">
        <v>28</v>
      </c>
      <c r="G20" s="52">
        <v>1128</v>
      </c>
      <c r="H20" s="52" t="s">
        <v>2</v>
      </c>
      <c r="I20" s="52">
        <v>6226</v>
      </c>
      <c r="J20" s="52"/>
    </row>
    <row r="21" spans="1:10" ht="13.5" customHeight="1" x14ac:dyDescent="0.3">
      <c r="A21" s="69">
        <v>2008</v>
      </c>
      <c r="B21" s="72">
        <v>6820</v>
      </c>
      <c r="C21" s="72">
        <v>1427</v>
      </c>
      <c r="D21" s="72">
        <v>12221</v>
      </c>
      <c r="E21" s="72">
        <v>65</v>
      </c>
      <c r="F21" s="72">
        <v>28</v>
      </c>
      <c r="G21" s="72">
        <v>1128</v>
      </c>
      <c r="H21" s="72" t="s">
        <v>2</v>
      </c>
      <c r="I21" s="72">
        <v>6289</v>
      </c>
      <c r="J21" s="52"/>
    </row>
    <row r="22" spans="1:10" ht="13.5" customHeight="1" x14ac:dyDescent="0.3">
      <c r="A22" s="31">
        <v>2009</v>
      </c>
      <c r="B22" s="52">
        <v>6319</v>
      </c>
      <c r="C22" s="52">
        <v>1799</v>
      </c>
      <c r="D22" s="52">
        <v>12090</v>
      </c>
      <c r="E22" s="52">
        <v>63</v>
      </c>
      <c r="F22" s="52">
        <v>25</v>
      </c>
      <c r="G22" s="52">
        <v>1166</v>
      </c>
      <c r="H22" s="52" t="s">
        <v>2</v>
      </c>
      <c r="I22" s="52">
        <v>6515</v>
      </c>
      <c r="J22" s="52"/>
    </row>
    <row r="23" spans="1:10" ht="13.5" customHeight="1" x14ac:dyDescent="0.3">
      <c r="A23" s="69">
        <v>2010</v>
      </c>
      <c r="B23" s="72">
        <v>6600</v>
      </c>
      <c r="C23" s="72">
        <v>2591</v>
      </c>
      <c r="D23" s="72">
        <v>12063</v>
      </c>
      <c r="E23" s="72">
        <v>63</v>
      </c>
      <c r="F23" s="72">
        <v>3</v>
      </c>
      <c r="G23" s="72">
        <v>1191</v>
      </c>
      <c r="H23" s="72" t="s">
        <v>2</v>
      </c>
      <c r="I23" s="72">
        <v>7291</v>
      </c>
      <c r="J23" s="52"/>
    </row>
    <row r="24" spans="1:10" ht="13.5" customHeight="1" x14ac:dyDescent="0.3">
      <c r="A24" s="31">
        <v>2011</v>
      </c>
      <c r="B24" s="52">
        <v>6375</v>
      </c>
      <c r="C24" s="52">
        <v>2515</v>
      </c>
      <c r="D24" s="52">
        <v>12019</v>
      </c>
      <c r="E24" s="52">
        <v>63</v>
      </c>
      <c r="F24" s="52">
        <v>3</v>
      </c>
      <c r="G24" s="52">
        <v>1193</v>
      </c>
      <c r="H24" s="52" t="s">
        <v>2</v>
      </c>
      <c r="I24" s="52">
        <v>7497</v>
      </c>
      <c r="J24" s="52"/>
    </row>
    <row r="25" spans="1:10" ht="13.5" customHeight="1" x14ac:dyDescent="0.3">
      <c r="A25" s="69">
        <v>2012</v>
      </c>
      <c r="B25" s="72">
        <v>6290</v>
      </c>
      <c r="C25" s="72">
        <v>2514</v>
      </c>
      <c r="D25" s="72">
        <v>11984</v>
      </c>
      <c r="E25" s="72">
        <v>63</v>
      </c>
      <c r="F25" s="72">
        <v>0</v>
      </c>
      <c r="G25" s="72">
        <v>1190</v>
      </c>
      <c r="H25" s="72" t="s">
        <v>2</v>
      </c>
      <c r="I25" s="72" t="s">
        <v>57</v>
      </c>
      <c r="J25" s="52"/>
    </row>
    <row r="26" spans="1:10" ht="13.5" customHeight="1" x14ac:dyDescent="0.3">
      <c r="A26" s="31">
        <v>2013</v>
      </c>
      <c r="B26" s="53">
        <v>6337</v>
      </c>
      <c r="C26" s="53">
        <v>2489</v>
      </c>
      <c r="D26" s="53">
        <v>11939</v>
      </c>
      <c r="E26" s="53">
        <v>54</v>
      </c>
      <c r="F26" s="53">
        <v>0</v>
      </c>
      <c r="G26" s="53">
        <v>1177</v>
      </c>
      <c r="H26" s="53">
        <v>0</v>
      </c>
      <c r="I26" s="53">
        <v>6779</v>
      </c>
      <c r="J26" s="54"/>
    </row>
    <row r="27" spans="1:10" ht="13.5" customHeight="1" x14ac:dyDescent="0.3">
      <c r="A27" s="69">
        <v>2014</v>
      </c>
      <c r="B27" s="72">
        <v>6696</v>
      </c>
      <c r="C27" s="72">
        <v>2497</v>
      </c>
      <c r="D27" s="72">
        <v>11796</v>
      </c>
      <c r="E27" s="72">
        <v>4</v>
      </c>
      <c r="F27" s="72" t="s">
        <v>23</v>
      </c>
      <c r="G27" s="72">
        <v>966</v>
      </c>
      <c r="H27" s="72"/>
      <c r="I27" s="72">
        <v>6424</v>
      </c>
      <c r="J27" s="52"/>
    </row>
    <row r="28" spans="1:10" ht="13.5" customHeight="1" x14ac:dyDescent="0.3">
      <c r="A28" s="31">
        <v>2015</v>
      </c>
      <c r="B28" s="53">
        <f>3838+2769</f>
        <v>6607</v>
      </c>
      <c r="C28" s="53">
        <v>2497</v>
      </c>
      <c r="D28" s="53">
        <v>11720</v>
      </c>
      <c r="E28" s="53">
        <v>4</v>
      </c>
      <c r="F28" s="53" t="s">
        <v>23</v>
      </c>
      <c r="G28" s="53">
        <v>1003</v>
      </c>
      <c r="H28" s="53">
        <v>0</v>
      </c>
      <c r="I28" s="53">
        <v>6467</v>
      </c>
      <c r="J28" s="54"/>
    </row>
    <row r="29" spans="1:10" ht="13.5" customHeight="1" x14ac:dyDescent="0.3">
      <c r="A29" s="85">
        <v>2016</v>
      </c>
      <c r="B29" s="86">
        <v>6574</v>
      </c>
      <c r="C29" s="86">
        <v>2496</v>
      </c>
      <c r="D29" s="86">
        <v>11735</v>
      </c>
      <c r="E29" s="86">
        <v>4</v>
      </c>
      <c r="F29" s="86" t="s">
        <v>23</v>
      </c>
      <c r="G29" s="86">
        <v>1002</v>
      </c>
      <c r="H29" s="86" t="s">
        <v>23</v>
      </c>
      <c r="I29" s="86">
        <v>6484</v>
      </c>
      <c r="J29" s="87"/>
    </row>
    <row r="30" spans="1:10" s="110" customFormat="1" ht="13.5" customHeight="1" x14ac:dyDescent="0.3">
      <c r="A30" s="122">
        <v>2017</v>
      </c>
      <c r="B30" s="123">
        <v>6510</v>
      </c>
      <c r="C30" s="123">
        <v>2328</v>
      </c>
      <c r="D30" s="123">
        <v>11692</v>
      </c>
      <c r="E30" s="123">
        <v>4</v>
      </c>
      <c r="F30" s="123" t="s">
        <v>23</v>
      </c>
      <c r="G30" s="123">
        <v>1002</v>
      </c>
      <c r="H30" s="123" t="s">
        <v>23</v>
      </c>
      <c r="I30" s="123">
        <v>6461</v>
      </c>
      <c r="J30" s="123"/>
    </row>
    <row r="31" spans="1:10" s="127" customFormat="1" ht="13.5" customHeight="1" x14ac:dyDescent="0.3">
      <c r="A31" s="114">
        <v>2018</v>
      </c>
      <c r="B31" s="124">
        <v>6389</v>
      </c>
      <c r="C31" s="124">
        <v>2441</v>
      </c>
      <c r="D31" s="124">
        <v>11677</v>
      </c>
      <c r="E31" s="124">
        <v>4</v>
      </c>
      <c r="F31" s="124">
        <v>0</v>
      </c>
      <c r="G31" s="124">
        <v>977</v>
      </c>
      <c r="H31" s="124" t="s">
        <v>23</v>
      </c>
      <c r="I31" s="124">
        <v>6446</v>
      </c>
      <c r="J31" s="87"/>
    </row>
    <row r="32" spans="1:10" s="127" customFormat="1" ht="13.5" customHeight="1" x14ac:dyDescent="0.3">
      <c r="A32" s="130">
        <v>2019</v>
      </c>
      <c r="B32" s="123">
        <v>6390</v>
      </c>
      <c r="C32" s="123">
        <v>2421</v>
      </c>
      <c r="D32" s="123">
        <v>11503</v>
      </c>
      <c r="E32" s="123">
        <v>0</v>
      </c>
      <c r="F32" s="123" t="s">
        <v>23</v>
      </c>
      <c r="G32" s="123">
        <v>800</v>
      </c>
      <c r="H32" s="123" t="s">
        <v>23</v>
      </c>
      <c r="I32" s="123">
        <v>6382</v>
      </c>
      <c r="J32" s="123"/>
    </row>
    <row r="33" spans="1:10" s="25" customFormat="1" ht="13.5" customHeight="1" x14ac:dyDescent="0.3">
      <c r="A33" s="31"/>
      <c r="B33" s="53"/>
      <c r="C33" s="53"/>
      <c r="D33" s="53"/>
      <c r="E33" s="53"/>
      <c r="F33" s="53"/>
      <c r="G33" s="53"/>
      <c r="H33" s="53"/>
      <c r="I33" s="53"/>
      <c r="J33" s="54"/>
    </row>
    <row r="34" spans="1:10" ht="13.5" customHeight="1" x14ac:dyDescent="0.3">
      <c r="A34" s="31" t="s">
        <v>59</v>
      </c>
      <c r="B34" s="51"/>
      <c r="C34" s="51"/>
      <c r="D34" s="51"/>
      <c r="E34" s="55"/>
      <c r="F34" s="51"/>
      <c r="G34" s="51"/>
      <c r="H34" s="51"/>
      <c r="J34" s="56"/>
    </row>
    <row r="35" spans="1:10" ht="13.5" customHeight="1" x14ac:dyDescent="0.3">
      <c r="A35" s="31" t="s">
        <v>60</v>
      </c>
      <c r="B35" s="51"/>
      <c r="C35" s="51"/>
      <c r="D35" s="51"/>
      <c r="E35" s="51"/>
      <c r="F35" s="51"/>
      <c r="G35" s="51"/>
      <c r="H35" s="51"/>
      <c r="J35" s="56"/>
    </row>
    <row r="36" spans="1:10" ht="13.5" customHeight="1" x14ac:dyDescent="0.3">
      <c r="A36" s="59" t="s">
        <v>61</v>
      </c>
    </row>
    <row r="37" spans="1:10" ht="13.5" customHeight="1" x14ac:dyDescent="0.3">
      <c r="A37" s="59" t="s">
        <v>77</v>
      </c>
    </row>
    <row r="38" spans="1:10" ht="13.5" customHeight="1" x14ac:dyDescent="0.3">
      <c r="A38" s="31"/>
    </row>
    <row r="39" spans="1:10" ht="13.5" customHeight="1" x14ac:dyDescent="0.3">
      <c r="A39" s="43" t="s">
        <v>129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0"/>
  <sheetViews>
    <sheetView zoomScaleNormal="100" workbookViewId="0">
      <pane ySplit="4" topLeftCell="A29" activePane="bottomLeft" state="frozen"/>
      <selection pane="bottomLeft" activeCell="F61" sqref="F61"/>
    </sheetView>
  </sheetViews>
  <sheetFormatPr defaultColWidth="11.453125" defaultRowHeight="13.5" customHeight="1" x14ac:dyDescent="0.3"/>
  <cols>
    <col min="1" max="1" width="20.7265625" style="21" customWidth="1"/>
    <col min="2" max="5" width="13.7265625" style="21" customWidth="1"/>
    <col min="6" max="16384" width="11.453125" style="21"/>
  </cols>
  <sheetData>
    <row r="1" spans="1:5" s="7" customFormat="1" ht="13.5" customHeight="1" x14ac:dyDescent="0.3">
      <c r="A1" s="14" t="s">
        <v>141</v>
      </c>
      <c r="E1" s="50"/>
    </row>
    <row r="2" spans="1:5" ht="13.5" customHeight="1" x14ac:dyDescent="0.3">
      <c r="B2" s="24"/>
      <c r="E2" s="26"/>
    </row>
    <row r="3" spans="1:5" ht="13.5" customHeight="1" x14ac:dyDescent="0.3">
      <c r="A3" s="35"/>
      <c r="B3" s="36" t="s">
        <v>37</v>
      </c>
      <c r="C3" s="36" t="s">
        <v>24</v>
      </c>
      <c r="D3" s="36" t="s">
        <v>25</v>
      </c>
      <c r="E3" s="36" t="s">
        <v>63</v>
      </c>
    </row>
    <row r="4" spans="1:5" ht="13.5" customHeight="1" x14ac:dyDescent="0.3">
      <c r="A4" s="35"/>
      <c r="B4" s="36" t="s">
        <v>38</v>
      </c>
      <c r="C4" s="36" t="s">
        <v>26</v>
      </c>
      <c r="D4" s="36" t="s">
        <v>62</v>
      </c>
      <c r="E4" s="61"/>
    </row>
    <row r="5" spans="1:5" ht="13.5" customHeight="1" x14ac:dyDescent="0.3">
      <c r="A5" s="31">
        <v>1970</v>
      </c>
      <c r="B5" s="62">
        <v>137</v>
      </c>
      <c r="C5" s="62">
        <v>1409341</v>
      </c>
      <c r="D5" s="62">
        <v>2344</v>
      </c>
      <c r="E5" s="62">
        <v>339162</v>
      </c>
    </row>
    <row r="6" spans="1:5" ht="13.5" customHeight="1" x14ac:dyDescent="0.3">
      <c r="A6" s="69">
        <v>1971</v>
      </c>
      <c r="B6" s="73">
        <v>134</v>
      </c>
      <c r="C6" s="73">
        <v>1557945</v>
      </c>
      <c r="D6" s="73">
        <v>2458</v>
      </c>
      <c r="E6" s="73">
        <v>341303</v>
      </c>
    </row>
    <row r="7" spans="1:5" ht="13.5" customHeight="1" x14ac:dyDescent="0.3">
      <c r="A7" s="31">
        <v>1972</v>
      </c>
      <c r="B7" s="62">
        <v>134</v>
      </c>
      <c r="C7" s="62">
        <v>1416593</v>
      </c>
      <c r="D7" s="62">
        <v>2515</v>
      </c>
      <c r="E7" s="62">
        <v>338206</v>
      </c>
    </row>
    <row r="8" spans="1:5" ht="13.5" customHeight="1" x14ac:dyDescent="0.3">
      <c r="A8" s="69">
        <v>1973</v>
      </c>
      <c r="B8" s="73">
        <v>142</v>
      </c>
      <c r="C8" s="73">
        <v>1597907</v>
      </c>
      <c r="D8" s="73">
        <v>2442</v>
      </c>
      <c r="E8" s="73">
        <v>341610</v>
      </c>
    </row>
    <row r="9" spans="1:5" ht="13.5" customHeight="1" x14ac:dyDescent="0.3">
      <c r="A9" s="31">
        <v>1974</v>
      </c>
      <c r="B9" s="62">
        <v>130</v>
      </c>
      <c r="C9" s="62">
        <v>1560621</v>
      </c>
      <c r="D9" s="62">
        <v>2325</v>
      </c>
      <c r="E9" s="62">
        <v>337666</v>
      </c>
    </row>
    <row r="10" spans="1:5" ht="13.5" customHeight="1" x14ac:dyDescent="0.3">
      <c r="A10" s="69">
        <v>1975</v>
      </c>
      <c r="B10" s="73">
        <v>128</v>
      </c>
      <c r="C10" s="73">
        <v>1397449</v>
      </c>
      <c r="D10" s="73">
        <v>2238</v>
      </c>
      <c r="E10" s="73">
        <v>330143</v>
      </c>
    </row>
    <row r="11" spans="1:5" ht="13.5" customHeight="1" x14ac:dyDescent="0.3">
      <c r="A11" s="31">
        <v>1976</v>
      </c>
      <c r="B11" s="62">
        <v>128</v>
      </c>
      <c r="C11" s="62">
        <v>1404654</v>
      </c>
      <c r="D11" s="62">
        <v>2223</v>
      </c>
      <c r="E11" s="62">
        <v>329128</v>
      </c>
    </row>
    <row r="12" spans="1:5" ht="13.5" customHeight="1" x14ac:dyDescent="0.3">
      <c r="A12" s="69">
        <v>1977</v>
      </c>
      <c r="B12" s="73">
        <v>124</v>
      </c>
      <c r="C12" s="73">
        <v>1319808</v>
      </c>
      <c r="D12" s="73">
        <v>2173</v>
      </c>
      <c r="E12" s="73">
        <v>336517</v>
      </c>
    </row>
    <row r="13" spans="1:5" ht="13.5" customHeight="1" x14ac:dyDescent="0.3">
      <c r="A13" s="31">
        <v>1978</v>
      </c>
      <c r="B13" s="62">
        <v>123</v>
      </c>
      <c r="C13" s="62">
        <v>1261521</v>
      </c>
      <c r="D13" s="62">
        <v>2375</v>
      </c>
      <c r="E13" s="62">
        <v>326668</v>
      </c>
    </row>
    <row r="14" spans="1:5" ht="13.5" customHeight="1" x14ac:dyDescent="0.3">
      <c r="A14" s="69">
        <v>1979</v>
      </c>
      <c r="B14" s="73">
        <v>119</v>
      </c>
      <c r="C14" s="73">
        <v>1276364</v>
      </c>
      <c r="D14" s="73">
        <v>2402</v>
      </c>
      <c r="E14" s="73">
        <v>325689</v>
      </c>
    </row>
    <row r="15" spans="1:5" ht="13.5" customHeight="1" x14ac:dyDescent="0.3">
      <c r="A15" s="31">
        <v>1980</v>
      </c>
      <c r="B15" s="62">
        <v>119</v>
      </c>
      <c r="C15" s="62">
        <v>1174746</v>
      </c>
      <c r="D15" s="62">
        <v>2320</v>
      </c>
      <c r="E15" s="62">
        <v>327165</v>
      </c>
    </row>
    <row r="16" spans="1:5" ht="13.5" customHeight="1" x14ac:dyDescent="0.3">
      <c r="A16" s="69">
        <v>1981</v>
      </c>
      <c r="B16" s="73">
        <v>117</v>
      </c>
      <c r="C16" s="73">
        <v>1301682</v>
      </c>
      <c r="D16" s="73">
        <v>2340</v>
      </c>
      <c r="E16" s="73">
        <v>313580</v>
      </c>
    </row>
    <row r="17" spans="1:5" ht="13.5" customHeight="1" x14ac:dyDescent="0.3">
      <c r="A17" s="31">
        <v>1982</v>
      </c>
      <c r="B17" s="62">
        <v>122</v>
      </c>
      <c r="C17" s="62">
        <v>1315624</v>
      </c>
      <c r="D17" s="62">
        <v>2380</v>
      </c>
      <c r="E17" s="62">
        <v>322475</v>
      </c>
    </row>
    <row r="18" spans="1:5" ht="13.5" customHeight="1" x14ac:dyDescent="0.3">
      <c r="A18" s="69">
        <v>1983</v>
      </c>
      <c r="B18" s="73">
        <v>122</v>
      </c>
      <c r="C18" s="73">
        <v>1283930</v>
      </c>
      <c r="D18" s="73">
        <v>2233</v>
      </c>
      <c r="E18" s="73">
        <v>311602</v>
      </c>
    </row>
    <row r="19" spans="1:5" ht="13.5" customHeight="1" x14ac:dyDescent="0.3">
      <c r="A19" s="31">
        <v>1984</v>
      </c>
      <c r="B19" s="62">
        <v>122</v>
      </c>
      <c r="C19" s="62">
        <v>1256636</v>
      </c>
      <c r="D19" s="62">
        <v>2128</v>
      </c>
      <c r="E19" s="62">
        <v>301625</v>
      </c>
    </row>
    <row r="20" spans="1:5" ht="13.5" customHeight="1" x14ac:dyDescent="0.3">
      <c r="A20" s="69">
        <v>1985</v>
      </c>
      <c r="B20" s="73">
        <v>123</v>
      </c>
      <c r="C20" s="73">
        <v>1368776</v>
      </c>
      <c r="D20" s="73">
        <v>2128</v>
      </c>
      <c r="E20" s="73">
        <v>299106</v>
      </c>
    </row>
    <row r="21" spans="1:5" ht="13.5" customHeight="1" x14ac:dyDescent="0.3">
      <c r="A21" s="31">
        <v>1986</v>
      </c>
      <c r="B21" s="62">
        <v>123</v>
      </c>
      <c r="C21" s="62">
        <v>1324581</v>
      </c>
      <c r="D21" s="62">
        <v>2144</v>
      </c>
      <c r="E21" s="62">
        <v>300287</v>
      </c>
    </row>
    <row r="22" spans="1:5" ht="13.5" customHeight="1" x14ac:dyDescent="0.3">
      <c r="A22" s="69">
        <v>1987</v>
      </c>
      <c r="B22" s="73">
        <v>123</v>
      </c>
      <c r="C22" s="73">
        <v>1361032</v>
      </c>
      <c r="D22" s="73">
        <v>2126</v>
      </c>
      <c r="E22" s="73">
        <v>296327</v>
      </c>
    </row>
    <row r="23" spans="1:5" ht="13.5" customHeight="1" x14ac:dyDescent="0.3">
      <c r="A23" s="31">
        <v>1988</v>
      </c>
      <c r="B23" s="62">
        <v>123</v>
      </c>
      <c r="C23" s="62">
        <v>1426556</v>
      </c>
      <c r="D23" s="62">
        <v>2277</v>
      </c>
      <c r="E23" s="62">
        <v>312345</v>
      </c>
    </row>
    <row r="24" spans="1:5" ht="13.5" customHeight="1" x14ac:dyDescent="0.3">
      <c r="A24" s="69">
        <v>1989</v>
      </c>
      <c r="B24" s="73">
        <v>126</v>
      </c>
      <c r="C24" s="73">
        <v>1637105</v>
      </c>
      <c r="D24" s="73">
        <v>2299</v>
      </c>
      <c r="E24" s="73">
        <v>329342</v>
      </c>
    </row>
    <row r="25" spans="1:5" ht="13.5" customHeight="1" x14ac:dyDescent="0.3">
      <c r="A25" s="31">
        <v>1990</v>
      </c>
      <c r="B25" s="62">
        <v>129</v>
      </c>
      <c r="C25" s="62">
        <v>1731592</v>
      </c>
      <c r="D25" s="62">
        <v>2306</v>
      </c>
      <c r="E25" s="62">
        <v>335425</v>
      </c>
    </row>
    <row r="26" spans="1:5" ht="13.5" customHeight="1" x14ac:dyDescent="0.3">
      <c r="A26" s="69">
        <v>1991</v>
      </c>
      <c r="B26" s="73">
        <v>130</v>
      </c>
      <c r="C26" s="73">
        <v>1786418</v>
      </c>
      <c r="D26" s="73">
        <v>2262</v>
      </c>
      <c r="E26" s="73">
        <v>326292</v>
      </c>
    </row>
    <row r="27" spans="1:5" ht="13.5" customHeight="1" x14ac:dyDescent="0.3">
      <c r="A27" s="31">
        <v>1992</v>
      </c>
      <c r="B27" s="62">
        <v>132</v>
      </c>
      <c r="C27" s="62">
        <v>1657662</v>
      </c>
      <c r="D27" s="62">
        <v>2271</v>
      </c>
      <c r="E27" s="62">
        <v>321541</v>
      </c>
    </row>
    <row r="28" spans="1:5" ht="13.5" customHeight="1" x14ac:dyDescent="0.3">
      <c r="A28" s="69">
        <v>1993</v>
      </c>
      <c r="B28" s="73">
        <v>136</v>
      </c>
      <c r="C28" s="73">
        <v>1561285</v>
      </c>
      <c r="D28" s="73">
        <v>2232</v>
      </c>
      <c r="E28" s="73">
        <v>324857</v>
      </c>
    </row>
    <row r="29" spans="1:5" ht="13.5" customHeight="1" x14ac:dyDescent="0.3">
      <c r="A29" s="31">
        <v>1994</v>
      </c>
      <c r="B29" s="62">
        <v>135</v>
      </c>
      <c r="C29" s="62">
        <v>1543169</v>
      </c>
      <c r="D29" s="62">
        <v>2141</v>
      </c>
      <c r="E29" s="62">
        <v>314760</v>
      </c>
    </row>
    <row r="30" spans="1:5" ht="13.5" customHeight="1" x14ac:dyDescent="0.3">
      <c r="A30" s="69">
        <v>1995</v>
      </c>
      <c r="B30" s="73">
        <v>135</v>
      </c>
      <c r="C30" s="73">
        <v>1424911</v>
      </c>
      <c r="D30" s="73">
        <v>2205</v>
      </c>
      <c r="E30" s="73">
        <v>301115</v>
      </c>
    </row>
    <row r="31" spans="1:5" ht="13.5" customHeight="1" x14ac:dyDescent="0.3">
      <c r="A31" s="31">
        <v>1996</v>
      </c>
      <c r="B31" s="62">
        <v>134</v>
      </c>
      <c r="C31" s="62">
        <v>1391926</v>
      </c>
      <c r="D31" s="62">
        <v>2249</v>
      </c>
      <c r="E31" s="62">
        <v>309852</v>
      </c>
    </row>
    <row r="32" spans="1:5" ht="13.5" customHeight="1" x14ac:dyDescent="0.3">
      <c r="A32" s="69">
        <v>1997</v>
      </c>
      <c r="B32" s="73">
        <v>137</v>
      </c>
      <c r="C32" s="73">
        <v>1434263</v>
      </c>
      <c r="D32" s="73">
        <v>2447</v>
      </c>
      <c r="E32" s="73">
        <v>327435</v>
      </c>
    </row>
    <row r="33" spans="1:5" ht="13.5" customHeight="1" x14ac:dyDescent="0.3">
      <c r="A33" s="31">
        <v>1998</v>
      </c>
      <c r="B33" s="62">
        <v>136</v>
      </c>
      <c r="C33" s="62">
        <v>1495601</v>
      </c>
      <c r="D33" s="62">
        <v>2500</v>
      </c>
      <c r="E33" s="62">
        <v>335208</v>
      </c>
    </row>
    <row r="34" spans="1:5" ht="13.5" customHeight="1" x14ac:dyDescent="0.3">
      <c r="A34" s="69">
        <v>1999</v>
      </c>
      <c r="B34" s="73">
        <v>145</v>
      </c>
      <c r="C34" s="73">
        <v>1563507</v>
      </c>
      <c r="D34" s="73">
        <v>2435</v>
      </c>
      <c r="E34" s="73">
        <v>326588</v>
      </c>
    </row>
    <row r="35" spans="1:5" ht="13.5" customHeight="1" x14ac:dyDescent="0.3">
      <c r="A35" s="31">
        <v>2000</v>
      </c>
      <c r="B35" s="62">
        <v>152</v>
      </c>
      <c r="C35" s="62">
        <v>1415132</v>
      </c>
      <c r="D35" s="62">
        <v>2426</v>
      </c>
      <c r="E35" s="62">
        <v>324681</v>
      </c>
    </row>
    <row r="36" spans="1:5" ht="13.5" customHeight="1" x14ac:dyDescent="0.3">
      <c r="A36" s="69">
        <v>2001</v>
      </c>
      <c r="B36" s="73">
        <v>154</v>
      </c>
      <c r="C36" s="73">
        <v>1417296</v>
      </c>
      <c r="D36" s="73">
        <v>2471</v>
      </c>
      <c r="E36" s="73">
        <v>338055</v>
      </c>
    </row>
    <row r="37" spans="1:5" ht="13.5" customHeight="1" x14ac:dyDescent="0.3">
      <c r="A37" s="31">
        <v>2002</v>
      </c>
      <c r="B37" s="62">
        <v>151</v>
      </c>
      <c r="C37" s="62">
        <v>1297262</v>
      </c>
      <c r="D37" s="62">
        <v>2538</v>
      </c>
      <c r="E37" s="62">
        <v>337080</v>
      </c>
    </row>
    <row r="38" spans="1:5" ht="13.5" customHeight="1" x14ac:dyDescent="0.3">
      <c r="A38" s="69">
        <v>2003</v>
      </c>
      <c r="B38" s="73">
        <v>155</v>
      </c>
      <c r="C38" s="73">
        <v>1412117</v>
      </c>
      <c r="D38" s="73">
        <v>2714</v>
      </c>
      <c r="E38" s="73">
        <v>344958</v>
      </c>
    </row>
    <row r="39" spans="1:5" ht="13.5" customHeight="1" x14ac:dyDescent="0.3">
      <c r="A39" s="31">
        <v>2004</v>
      </c>
      <c r="B39" s="62">
        <v>158</v>
      </c>
      <c r="C39" s="62">
        <v>1440941</v>
      </c>
      <c r="D39" s="62">
        <v>2727</v>
      </c>
      <c r="E39" s="62">
        <v>355477</v>
      </c>
    </row>
    <row r="40" spans="1:5" ht="13.5" customHeight="1" x14ac:dyDescent="0.3">
      <c r="A40" s="69">
        <v>2005</v>
      </c>
      <c r="B40" s="73">
        <v>156</v>
      </c>
      <c r="C40" s="73">
        <v>1529422</v>
      </c>
      <c r="D40" s="73">
        <v>2908</v>
      </c>
      <c r="E40" s="73">
        <v>400577</v>
      </c>
    </row>
    <row r="41" spans="1:5" ht="13.5" customHeight="1" x14ac:dyDescent="0.3">
      <c r="A41" s="31">
        <v>2006</v>
      </c>
      <c r="B41" s="62">
        <v>161</v>
      </c>
      <c r="C41" s="62">
        <v>1605322</v>
      </c>
      <c r="D41" s="62">
        <v>3297</v>
      </c>
      <c r="E41" s="62">
        <v>436535</v>
      </c>
    </row>
    <row r="42" spans="1:5" ht="13.5" customHeight="1" x14ac:dyDescent="0.3">
      <c r="A42" s="69">
        <v>2007</v>
      </c>
      <c r="B42" s="73">
        <v>171</v>
      </c>
      <c r="C42" s="73">
        <v>1686394</v>
      </c>
      <c r="D42" s="73">
        <v>3349</v>
      </c>
      <c r="E42" s="73">
        <v>504983</v>
      </c>
    </row>
    <row r="43" spans="1:5" ht="13.5" customHeight="1" x14ac:dyDescent="0.3">
      <c r="A43" s="31">
        <v>2008</v>
      </c>
      <c r="B43" s="62">
        <v>188</v>
      </c>
      <c r="C43" s="62">
        <v>1790702</v>
      </c>
      <c r="D43" s="62">
        <v>3358</v>
      </c>
      <c r="E43" s="62">
        <v>594629</v>
      </c>
    </row>
    <row r="44" spans="1:5" ht="13.5" customHeight="1" x14ac:dyDescent="0.3">
      <c r="A44" s="69">
        <v>2009</v>
      </c>
      <c r="B44" s="73">
        <v>182</v>
      </c>
      <c r="C44" s="73">
        <v>1802844</v>
      </c>
      <c r="D44" s="73">
        <v>3307</v>
      </c>
      <c r="E44" s="73">
        <v>519146</v>
      </c>
    </row>
    <row r="45" spans="1:5" ht="13.5" customHeight="1" x14ac:dyDescent="0.3">
      <c r="A45" s="31">
        <v>2010</v>
      </c>
      <c r="B45" s="62">
        <v>175</v>
      </c>
      <c r="C45" s="62">
        <v>1863369</v>
      </c>
      <c r="D45" s="62">
        <v>3308</v>
      </c>
      <c r="E45" s="62">
        <v>516837</v>
      </c>
    </row>
    <row r="46" spans="1:5" ht="13.5" customHeight="1" x14ac:dyDescent="0.3">
      <c r="A46" s="69">
        <v>2011</v>
      </c>
      <c r="B46" s="73">
        <v>171</v>
      </c>
      <c r="C46" s="73">
        <v>2006381</v>
      </c>
      <c r="D46" s="73">
        <v>2901</v>
      </c>
      <c r="E46" s="73">
        <v>512746</v>
      </c>
    </row>
    <row r="47" spans="1:5" ht="13.5" customHeight="1" x14ac:dyDescent="0.3">
      <c r="A47" s="31">
        <v>2012</v>
      </c>
      <c r="B47" s="62">
        <v>173</v>
      </c>
      <c r="C47" s="62">
        <v>2268644</v>
      </c>
      <c r="D47" s="62">
        <v>3078</v>
      </c>
      <c r="E47" s="62">
        <v>523975</v>
      </c>
    </row>
    <row r="48" spans="1:5" ht="13.5" customHeight="1" x14ac:dyDescent="0.3">
      <c r="A48" s="69">
        <v>2013</v>
      </c>
      <c r="B48" s="73">
        <v>183</v>
      </c>
      <c r="C48" s="73">
        <v>2185634</v>
      </c>
      <c r="D48" s="73">
        <v>3109</v>
      </c>
      <c r="E48" s="73">
        <v>511948</v>
      </c>
    </row>
    <row r="49" spans="1:5" ht="13.5" customHeight="1" x14ac:dyDescent="0.3">
      <c r="A49" s="31">
        <v>2014</v>
      </c>
      <c r="B49" s="62">
        <v>188</v>
      </c>
      <c r="C49" s="62">
        <v>2227196</v>
      </c>
      <c r="D49" s="62">
        <v>3148</v>
      </c>
      <c r="E49" s="62">
        <v>496152</v>
      </c>
    </row>
    <row r="50" spans="1:5" ht="13.5" customHeight="1" x14ac:dyDescent="0.3">
      <c r="A50" s="69">
        <v>2015</v>
      </c>
      <c r="B50" s="73">
        <v>196</v>
      </c>
      <c r="C50" s="73">
        <v>2242530</v>
      </c>
      <c r="D50" s="73">
        <v>3069</v>
      </c>
      <c r="E50" s="73">
        <v>491308</v>
      </c>
    </row>
    <row r="51" spans="1:5" s="25" customFormat="1" ht="13.5" customHeight="1" x14ac:dyDescent="0.3">
      <c r="A51" s="31">
        <v>2016</v>
      </c>
      <c r="B51" s="62">
        <v>206</v>
      </c>
      <c r="C51" s="62">
        <v>2290752</v>
      </c>
      <c r="D51" s="62">
        <v>3161</v>
      </c>
      <c r="E51" s="62">
        <v>504655</v>
      </c>
    </row>
    <row r="52" spans="1:5" s="103" customFormat="1" ht="13.5" customHeight="1" x14ac:dyDescent="0.3">
      <c r="A52" s="107">
        <v>2017</v>
      </c>
      <c r="B52" s="108">
        <v>208</v>
      </c>
      <c r="C52" s="108">
        <v>2376317</v>
      </c>
      <c r="D52" s="108">
        <v>3203</v>
      </c>
      <c r="E52" s="108">
        <v>505386</v>
      </c>
    </row>
    <row r="53" spans="1:5" s="128" customFormat="1" ht="13.5" customHeight="1" x14ac:dyDescent="0.3">
      <c r="A53" s="130">
        <v>2018</v>
      </c>
      <c r="B53" s="113">
        <v>206</v>
      </c>
      <c r="C53" s="113">
        <v>2404361</v>
      </c>
      <c r="D53" s="113">
        <v>3163</v>
      </c>
      <c r="E53" s="113">
        <v>501223</v>
      </c>
    </row>
    <row r="54" spans="1:5" s="128" customFormat="1" ht="13.5" customHeight="1" x14ac:dyDescent="0.3">
      <c r="A54" s="114">
        <v>2019</v>
      </c>
      <c r="B54" s="108">
        <v>216</v>
      </c>
      <c r="C54" s="108">
        <v>2495324</v>
      </c>
      <c r="D54" s="108">
        <v>3107</v>
      </c>
      <c r="E54" s="108">
        <v>499022</v>
      </c>
    </row>
    <row r="55" spans="1:5" ht="13.5" customHeight="1" x14ac:dyDescent="0.3">
      <c r="A55" s="31"/>
      <c r="B55" s="62"/>
      <c r="C55" s="62"/>
      <c r="D55" s="62"/>
      <c r="E55" s="62"/>
    </row>
    <row r="56" spans="1:5" ht="13.5" customHeight="1" x14ac:dyDescent="0.3">
      <c r="A56" s="25" t="s">
        <v>64</v>
      </c>
      <c r="B56" s="60"/>
      <c r="C56" s="60"/>
      <c r="D56" s="60"/>
      <c r="E56" s="60"/>
    </row>
    <row r="57" spans="1:5" ht="13.5" customHeight="1" x14ac:dyDescent="0.3">
      <c r="A57" s="25" t="s">
        <v>65</v>
      </c>
    </row>
    <row r="59" spans="1:5" ht="13.5" customHeight="1" x14ac:dyDescent="0.3">
      <c r="A59" s="106" t="s">
        <v>149</v>
      </c>
    </row>
    <row r="60" spans="1:5" ht="13.5" customHeight="1" x14ac:dyDescent="0.3">
      <c r="A60" s="21" t="s">
        <v>10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4"/>
  <sheetViews>
    <sheetView zoomScaleNormal="100" workbookViewId="0">
      <pane ySplit="5" topLeftCell="A42" activePane="bottomLeft" state="frozen"/>
      <selection pane="bottomLeft" activeCell="I77" sqref="I77"/>
    </sheetView>
  </sheetViews>
  <sheetFormatPr defaultColWidth="11.453125" defaultRowHeight="13.5" customHeight="1" x14ac:dyDescent="0.3"/>
  <cols>
    <col min="1" max="1" width="20.7265625" style="21" customWidth="1"/>
    <col min="2" max="7" width="12.7265625" style="21" customWidth="1"/>
    <col min="8" max="16384" width="11.453125" style="21"/>
  </cols>
  <sheetData>
    <row r="1" spans="1:8" s="7" customFormat="1" ht="13.5" customHeight="1" x14ac:dyDescent="0.3">
      <c r="A1" s="13" t="s">
        <v>142</v>
      </c>
      <c r="F1" s="30"/>
      <c r="G1" s="63"/>
      <c r="H1" s="19"/>
    </row>
    <row r="2" spans="1:8" ht="13.5" customHeight="1" x14ac:dyDescent="0.3">
      <c r="A2" s="25" t="s">
        <v>11</v>
      </c>
      <c r="B2" s="25"/>
      <c r="C2" s="25"/>
      <c r="D2" s="25"/>
      <c r="E2" s="22"/>
      <c r="F2" s="22"/>
      <c r="G2" s="22"/>
      <c r="H2" s="22"/>
    </row>
    <row r="3" spans="1:8" ht="13.5" customHeight="1" x14ac:dyDescent="0.3">
      <c r="A3" s="37"/>
      <c r="B3" s="37"/>
    </row>
    <row r="4" spans="1:8" ht="13.5" customHeight="1" x14ac:dyDescent="0.3">
      <c r="A4" s="35"/>
      <c r="B4" s="36" t="s">
        <v>1</v>
      </c>
      <c r="C4" s="36" t="s">
        <v>27</v>
      </c>
      <c r="D4" s="36" t="s">
        <v>28</v>
      </c>
      <c r="E4" s="36" t="s">
        <v>66</v>
      </c>
      <c r="F4" s="35"/>
      <c r="G4" s="36" t="s">
        <v>92</v>
      </c>
    </row>
    <row r="5" spans="1:8" ht="13.5" customHeight="1" x14ac:dyDescent="0.3">
      <c r="A5" s="35"/>
      <c r="B5" s="36"/>
      <c r="C5" s="36"/>
      <c r="D5" s="36"/>
      <c r="E5" s="36"/>
      <c r="F5" s="36" t="s">
        <v>29</v>
      </c>
      <c r="G5" s="36" t="s">
        <v>30</v>
      </c>
    </row>
    <row r="6" spans="1:8" ht="13.5" customHeight="1" x14ac:dyDescent="0.3">
      <c r="A6" s="31">
        <v>1971</v>
      </c>
      <c r="B6" s="62">
        <f t="shared" ref="B6:B42" si="0">SUM(C6:E6)</f>
        <v>7829</v>
      </c>
      <c r="C6" s="62">
        <v>3993</v>
      </c>
      <c r="D6" s="62">
        <v>2276</v>
      </c>
      <c r="E6" s="62">
        <v>1560</v>
      </c>
      <c r="F6" s="62">
        <v>1210</v>
      </c>
      <c r="G6" s="62">
        <v>312</v>
      </c>
    </row>
    <row r="7" spans="1:8" ht="13.5" customHeight="1" x14ac:dyDescent="0.3">
      <c r="A7" s="69">
        <v>1972</v>
      </c>
      <c r="B7" s="73">
        <f t="shared" si="0"/>
        <v>7968</v>
      </c>
      <c r="C7" s="73">
        <v>4138</v>
      </c>
      <c r="D7" s="73">
        <v>2520</v>
      </c>
      <c r="E7" s="73">
        <v>1310</v>
      </c>
      <c r="F7" s="73">
        <v>1210</v>
      </c>
      <c r="G7" s="73">
        <v>312</v>
      </c>
    </row>
    <row r="8" spans="1:8" ht="13.5" customHeight="1" x14ac:dyDescent="0.3">
      <c r="A8" s="31">
        <v>1973</v>
      </c>
      <c r="B8" s="62">
        <f t="shared" si="0"/>
        <v>8708</v>
      </c>
      <c r="C8" s="62">
        <v>4472</v>
      </c>
      <c r="D8" s="62">
        <v>2831</v>
      </c>
      <c r="E8" s="62">
        <v>1405</v>
      </c>
      <c r="F8" s="62">
        <v>1210</v>
      </c>
      <c r="G8" s="62">
        <v>312</v>
      </c>
    </row>
    <row r="9" spans="1:8" ht="13.5" customHeight="1" x14ac:dyDescent="0.3">
      <c r="A9" s="69">
        <v>1974</v>
      </c>
      <c r="B9" s="73">
        <f t="shared" si="0"/>
        <v>9217</v>
      </c>
      <c r="C9" s="73">
        <v>4656</v>
      </c>
      <c r="D9" s="73">
        <v>3147</v>
      </c>
      <c r="E9" s="73">
        <v>1414</v>
      </c>
      <c r="F9" s="73">
        <v>1210</v>
      </c>
      <c r="G9" s="73">
        <v>312</v>
      </c>
    </row>
    <row r="10" spans="1:8" ht="13.5" customHeight="1" x14ac:dyDescent="0.3">
      <c r="A10" s="31">
        <v>1975</v>
      </c>
      <c r="B10" s="62">
        <f t="shared" si="0"/>
        <v>9740</v>
      </c>
      <c r="C10" s="62">
        <v>4838</v>
      </c>
      <c r="D10" s="62">
        <v>3479</v>
      </c>
      <c r="E10" s="62">
        <v>1423</v>
      </c>
      <c r="F10" s="62">
        <v>1210</v>
      </c>
      <c r="G10" s="62">
        <v>312</v>
      </c>
    </row>
    <row r="11" spans="1:8" ht="13.5" customHeight="1" x14ac:dyDescent="0.3">
      <c r="A11" s="69">
        <v>1976</v>
      </c>
      <c r="B11" s="73">
        <f t="shared" si="0"/>
        <v>9783</v>
      </c>
      <c r="C11" s="73">
        <v>4817</v>
      </c>
      <c r="D11" s="73">
        <v>3642</v>
      </c>
      <c r="E11" s="73">
        <v>1324</v>
      </c>
      <c r="F11" s="73">
        <v>1210</v>
      </c>
      <c r="G11" s="73">
        <v>312</v>
      </c>
    </row>
    <row r="12" spans="1:8" ht="13.5" customHeight="1" x14ac:dyDescent="0.3">
      <c r="A12" s="31">
        <v>1977</v>
      </c>
      <c r="B12" s="62">
        <f t="shared" si="0"/>
        <v>10102</v>
      </c>
      <c r="C12" s="62">
        <v>4926</v>
      </c>
      <c r="D12" s="62">
        <v>3847</v>
      </c>
      <c r="E12" s="62">
        <v>1329</v>
      </c>
      <c r="F12" s="62">
        <v>1210</v>
      </c>
      <c r="G12" s="62">
        <v>312</v>
      </c>
    </row>
    <row r="13" spans="1:8" ht="13.5" customHeight="1" x14ac:dyDescent="0.3">
      <c r="A13" s="69">
        <v>1978</v>
      </c>
      <c r="B13" s="73">
        <f t="shared" si="0"/>
        <v>10311</v>
      </c>
      <c r="C13" s="73">
        <v>4926</v>
      </c>
      <c r="D13" s="73">
        <v>4008</v>
      </c>
      <c r="E13" s="73">
        <v>1377</v>
      </c>
      <c r="F13" s="73">
        <v>1210</v>
      </c>
      <c r="G13" s="73">
        <v>312</v>
      </c>
    </row>
    <row r="14" spans="1:8" ht="13.5" customHeight="1" x14ac:dyDescent="0.3">
      <c r="A14" s="31">
        <v>1979</v>
      </c>
      <c r="B14" s="62">
        <f t="shared" si="0"/>
        <v>9855</v>
      </c>
      <c r="C14" s="62">
        <v>4957</v>
      </c>
      <c r="D14" s="62">
        <v>4216</v>
      </c>
      <c r="E14" s="62">
        <v>682</v>
      </c>
      <c r="F14" s="62">
        <v>1210</v>
      </c>
      <c r="G14" s="62">
        <v>312</v>
      </c>
    </row>
    <row r="15" spans="1:8" ht="13.5" customHeight="1" x14ac:dyDescent="0.3">
      <c r="A15" s="69">
        <v>1980</v>
      </c>
      <c r="B15" s="73">
        <f t="shared" si="0"/>
        <v>9737</v>
      </c>
      <c r="C15" s="73">
        <v>4845</v>
      </c>
      <c r="D15" s="73">
        <v>4263</v>
      </c>
      <c r="E15" s="73">
        <v>629</v>
      </c>
      <c r="F15" s="73">
        <v>1210</v>
      </c>
      <c r="G15" s="73">
        <v>312</v>
      </c>
    </row>
    <row r="16" spans="1:8" ht="13.5" customHeight="1" x14ac:dyDescent="0.3">
      <c r="A16" s="31">
        <v>1981</v>
      </c>
      <c r="B16" s="62">
        <f t="shared" si="0"/>
        <v>10276</v>
      </c>
      <c r="C16" s="62">
        <v>5089</v>
      </c>
      <c r="D16" s="62">
        <v>4556</v>
      </c>
      <c r="E16" s="62">
        <v>631</v>
      </c>
      <c r="F16" s="62">
        <v>1210</v>
      </c>
      <c r="G16" s="62">
        <v>312</v>
      </c>
    </row>
    <row r="17" spans="1:7" ht="13.5" customHeight="1" x14ac:dyDescent="0.3">
      <c r="A17" s="69">
        <v>1982</v>
      </c>
      <c r="B17" s="73">
        <f t="shared" si="0"/>
        <v>9915</v>
      </c>
      <c r="C17" s="73">
        <v>5109</v>
      </c>
      <c r="D17" s="73">
        <v>4238</v>
      </c>
      <c r="E17" s="73">
        <v>568</v>
      </c>
      <c r="F17" s="73">
        <v>1210</v>
      </c>
      <c r="G17" s="73">
        <v>312</v>
      </c>
    </row>
    <row r="18" spans="1:7" ht="13.5" customHeight="1" x14ac:dyDescent="0.3">
      <c r="A18" s="31">
        <v>1983</v>
      </c>
      <c r="B18" s="62">
        <f t="shared" si="0"/>
        <v>10958</v>
      </c>
      <c r="C18" s="62">
        <v>5350</v>
      </c>
      <c r="D18" s="62">
        <v>4925</v>
      </c>
      <c r="E18" s="62">
        <v>683</v>
      </c>
      <c r="F18" s="62">
        <v>1210</v>
      </c>
      <c r="G18" s="62">
        <v>312</v>
      </c>
    </row>
    <row r="19" spans="1:7" ht="13.5" customHeight="1" x14ac:dyDescent="0.3">
      <c r="A19" s="69">
        <v>1984</v>
      </c>
      <c r="B19" s="73">
        <f t="shared" si="0"/>
        <v>11537</v>
      </c>
      <c r="C19" s="73">
        <v>5709</v>
      </c>
      <c r="D19" s="73">
        <v>5119</v>
      </c>
      <c r="E19" s="73">
        <v>709</v>
      </c>
      <c r="F19" s="73">
        <v>1210</v>
      </c>
      <c r="G19" s="73">
        <v>312</v>
      </c>
    </row>
    <row r="20" spans="1:7" ht="13.5" customHeight="1" x14ac:dyDescent="0.3">
      <c r="A20" s="31">
        <v>1985</v>
      </c>
      <c r="B20" s="62">
        <f t="shared" si="0"/>
        <v>12128</v>
      </c>
      <c r="C20" s="62">
        <v>6061</v>
      </c>
      <c r="D20" s="62">
        <v>5307</v>
      </c>
      <c r="E20" s="62">
        <v>760</v>
      </c>
      <c r="F20" s="62">
        <v>1210</v>
      </c>
      <c r="G20" s="62">
        <v>312</v>
      </c>
    </row>
    <row r="21" spans="1:7" ht="13.5" customHeight="1" x14ac:dyDescent="0.3">
      <c r="A21" s="69">
        <v>1986</v>
      </c>
      <c r="B21" s="73">
        <f t="shared" si="0"/>
        <v>12678</v>
      </c>
      <c r="C21" s="73">
        <v>6395</v>
      </c>
      <c r="D21" s="73">
        <v>5494</v>
      </c>
      <c r="E21" s="73">
        <v>789</v>
      </c>
      <c r="F21" s="73">
        <v>1210</v>
      </c>
      <c r="G21" s="73">
        <v>312</v>
      </c>
    </row>
    <row r="22" spans="1:7" ht="13.5" customHeight="1" x14ac:dyDescent="0.3">
      <c r="A22" s="31">
        <v>1987</v>
      </c>
      <c r="B22" s="62">
        <f t="shared" si="0"/>
        <v>13396</v>
      </c>
      <c r="C22" s="62">
        <v>6824</v>
      </c>
      <c r="D22" s="62">
        <v>5789</v>
      </c>
      <c r="E22" s="62">
        <v>783</v>
      </c>
      <c r="F22" s="62">
        <v>1210</v>
      </c>
      <c r="G22" s="62">
        <v>312</v>
      </c>
    </row>
    <row r="23" spans="1:7" ht="13.5" customHeight="1" x14ac:dyDescent="0.3">
      <c r="A23" s="69">
        <v>1988</v>
      </c>
      <c r="B23" s="73">
        <f t="shared" si="0"/>
        <v>13955</v>
      </c>
      <c r="C23" s="73">
        <v>7201</v>
      </c>
      <c r="D23" s="73">
        <v>5909</v>
      </c>
      <c r="E23" s="73">
        <v>845</v>
      </c>
      <c r="F23" s="73">
        <v>1210</v>
      </c>
      <c r="G23" s="73">
        <v>312</v>
      </c>
    </row>
    <row r="24" spans="1:7" ht="13.5" customHeight="1" x14ac:dyDescent="0.3">
      <c r="A24" s="31">
        <v>1989</v>
      </c>
      <c r="B24" s="62">
        <f t="shared" si="0"/>
        <v>14539</v>
      </c>
      <c r="C24" s="62">
        <v>7794</v>
      </c>
      <c r="D24" s="62">
        <v>5920</v>
      </c>
      <c r="E24" s="62">
        <v>825</v>
      </c>
      <c r="F24" s="62">
        <v>1215</v>
      </c>
      <c r="G24" s="62">
        <v>362</v>
      </c>
    </row>
    <row r="25" spans="1:7" ht="13.5" customHeight="1" x14ac:dyDescent="0.3">
      <c r="A25" s="69">
        <v>1990</v>
      </c>
      <c r="B25" s="73">
        <f t="shared" si="0"/>
        <v>13086</v>
      </c>
      <c r="C25" s="73">
        <v>6787</v>
      </c>
      <c r="D25" s="73">
        <v>5554</v>
      </c>
      <c r="E25" s="73">
        <v>745</v>
      </c>
      <c r="F25" s="73">
        <v>1215</v>
      </c>
      <c r="G25" s="73">
        <v>362</v>
      </c>
    </row>
    <row r="26" spans="1:7" ht="13.5" customHeight="1" x14ac:dyDescent="0.3">
      <c r="A26" s="31">
        <v>1991</v>
      </c>
      <c r="B26" s="62">
        <f t="shared" si="0"/>
        <v>10215</v>
      </c>
      <c r="C26" s="62">
        <v>5303</v>
      </c>
      <c r="D26" s="62">
        <v>4415</v>
      </c>
      <c r="E26" s="62">
        <v>497</v>
      </c>
      <c r="F26" s="62">
        <v>1215</v>
      </c>
      <c r="G26" s="62">
        <v>362</v>
      </c>
    </row>
    <row r="27" spans="1:7" ht="13.5" customHeight="1" x14ac:dyDescent="0.3">
      <c r="A27" s="69">
        <v>1992</v>
      </c>
      <c r="B27" s="73">
        <f t="shared" si="0"/>
        <v>10169</v>
      </c>
      <c r="C27" s="73">
        <v>5332</v>
      </c>
      <c r="D27" s="73">
        <v>4343</v>
      </c>
      <c r="E27" s="73">
        <v>494</v>
      </c>
      <c r="F27" s="73">
        <v>1215</v>
      </c>
      <c r="G27" s="73">
        <v>362</v>
      </c>
    </row>
    <row r="28" spans="1:7" ht="13.5" customHeight="1" x14ac:dyDescent="0.3">
      <c r="A28" s="31">
        <v>1993</v>
      </c>
      <c r="B28" s="62">
        <f t="shared" si="0"/>
        <v>10180</v>
      </c>
      <c r="C28" s="62">
        <v>5366</v>
      </c>
      <c r="D28" s="62">
        <v>4303</v>
      </c>
      <c r="E28" s="62">
        <v>511</v>
      </c>
      <c r="F28" s="62">
        <v>1215</v>
      </c>
      <c r="G28" s="62">
        <v>362</v>
      </c>
    </row>
    <row r="29" spans="1:7" ht="13.5" customHeight="1" x14ac:dyDescent="0.3">
      <c r="A29" s="69">
        <v>1994</v>
      </c>
      <c r="B29" s="73">
        <f t="shared" si="0"/>
        <v>10224</v>
      </c>
      <c r="C29" s="73">
        <v>5449</v>
      </c>
      <c r="D29" s="73">
        <v>4265</v>
      </c>
      <c r="E29" s="73">
        <v>510</v>
      </c>
      <c r="F29" s="73">
        <v>1208</v>
      </c>
      <c r="G29" s="73">
        <v>388</v>
      </c>
    </row>
    <row r="30" spans="1:7" ht="13.5" customHeight="1" x14ac:dyDescent="0.3">
      <c r="A30" s="31">
        <v>1995</v>
      </c>
      <c r="B30" s="62">
        <f t="shared" si="0"/>
        <v>10109</v>
      </c>
      <c r="C30" s="62">
        <v>5337</v>
      </c>
      <c r="D30" s="62">
        <v>4264</v>
      </c>
      <c r="E30" s="62">
        <v>508</v>
      </c>
      <c r="F30" s="62">
        <v>1208</v>
      </c>
      <c r="G30" s="62">
        <v>388</v>
      </c>
    </row>
    <row r="31" spans="1:7" ht="13.5" customHeight="1" x14ac:dyDescent="0.3">
      <c r="A31" s="69">
        <v>1996</v>
      </c>
      <c r="B31" s="73">
        <f t="shared" si="0"/>
        <v>10235</v>
      </c>
      <c r="C31" s="73">
        <v>5475</v>
      </c>
      <c r="D31" s="73">
        <f>1438+2823</f>
        <v>4261</v>
      </c>
      <c r="E31" s="73">
        <f>470+29</f>
        <v>499</v>
      </c>
      <c r="F31" s="73">
        <v>1208</v>
      </c>
      <c r="G31" s="73">
        <v>388</v>
      </c>
    </row>
    <row r="32" spans="1:7" ht="13.5" customHeight="1" x14ac:dyDescent="0.3">
      <c r="A32" s="31">
        <v>1997</v>
      </c>
      <c r="B32" s="62">
        <f t="shared" si="0"/>
        <v>10223</v>
      </c>
      <c r="C32" s="62">
        <v>5460</v>
      </c>
      <c r="D32" s="62">
        <f>2823+1433</f>
        <v>4256</v>
      </c>
      <c r="E32" s="62">
        <f>474+33</f>
        <v>507</v>
      </c>
      <c r="F32" s="62">
        <v>1208</v>
      </c>
      <c r="G32" s="62">
        <v>388</v>
      </c>
    </row>
    <row r="33" spans="1:7" ht="13.5" customHeight="1" x14ac:dyDescent="0.3">
      <c r="A33" s="69">
        <v>1998</v>
      </c>
      <c r="B33" s="73">
        <f t="shared" si="0"/>
        <v>10268</v>
      </c>
      <c r="C33" s="73">
        <f>3255+2266</f>
        <v>5521</v>
      </c>
      <c r="D33" s="73">
        <f>2829+1416</f>
        <v>4245</v>
      </c>
      <c r="E33" s="73">
        <f>291+177+7+27</f>
        <v>502</v>
      </c>
      <c r="F33" s="73">
        <v>1209</v>
      </c>
      <c r="G33" s="73">
        <v>388</v>
      </c>
    </row>
    <row r="34" spans="1:7" ht="13.5" customHeight="1" x14ac:dyDescent="0.3">
      <c r="A34" s="31">
        <v>1999</v>
      </c>
      <c r="B34" s="62">
        <f t="shared" si="0"/>
        <v>10305</v>
      </c>
      <c r="C34" s="62">
        <v>5565</v>
      </c>
      <c r="D34" s="62">
        <v>4231</v>
      </c>
      <c r="E34" s="62">
        <v>509</v>
      </c>
      <c r="F34" s="62">
        <v>1217</v>
      </c>
      <c r="G34" s="62">
        <v>388</v>
      </c>
    </row>
    <row r="35" spans="1:7" ht="13.5" customHeight="1" x14ac:dyDescent="0.3">
      <c r="A35" s="69">
        <v>2000</v>
      </c>
      <c r="B35" s="73">
        <f t="shared" si="0"/>
        <v>10181</v>
      </c>
      <c r="C35" s="73">
        <f>3154+2395</f>
        <v>5549</v>
      </c>
      <c r="D35" s="73">
        <f>1390+2738</f>
        <v>4128</v>
      </c>
      <c r="E35" s="73">
        <f>286+184+8+26</f>
        <v>504</v>
      </c>
      <c r="F35" s="73">
        <v>1217</v>
      </c>
      <c r="G35" s="73">
        <v>388</v>
      </c>
    </row>
    <row r="36" spans="1:7" ht="13.5" customHeight="1" x14ac:dyDescent="0.3">
      <c r="A36" s="31">
        <v>2001</v>
      </c>
      <c r="B36" s="62">
        <f t="shared" si="0"/>
        <v>10166</v>
      </c>
      <c r="C36" s="62">
        <v>5592</v>
      </c>
      <c r="D36" s="62">
        <v>4084</v>
      </c>
      <c r="E36" s="62">
        <v>490</v>
      </c>
      <c r="F36" s="62">
        <v>1217</v>
      </c>
      <c r="G36" s="62">
        <v>386</v>
      </c>
    </row>
    <row r="37" spans="1:7" ht="13.5" customHeight="1" x14ac:dyDescent="0.3">
      <c r="A37" s="69">
        <v>2002</v>
      </c>
      <c r="B37" s="73">
        <f t="shared" si="0"/>
        <v>10132</v>
      </c>
      <c r="C37" s="73">
        <f>3095+2507</f>
        <v>5602</v>
      </c>
      <c r="D37" s="73">
        <f>1335+2694</f>
        <v>4029</v>
      </c>
      <c r="E37" s="73">
        <f>282+185+8+26</f>
        <v>501</v>
      </c>
      <c r="F37" s="73">
        <v>1218</v>
      </c>
      <c r="G37" s="73">
        <v>386</v>
      </c>
    </row>
    <row r="38" spans="1:7" ht="13.5" customHeight="1" x14ac:dyDescent="0.3">
      <c r="A38" s="31">
        <v>2003</v>
      </c>
      <c r="B38" s="62">
        <f t="shared" si="0"/>
        <v>10225</v>
      </c>
      <c r="C38" s="62">
        <f>3095+2571</f>
        <v>5666</v>
      </c>
      <c r="D38" s="62">
        <f>1352+2701</f>
        <v>4053</v>
      </c>
      <c r="E38" s="62">
        <f>285+185+8+28</f>
        <v>506</v>
      </c>
      <c r="F38" s="62">
        <v>1218</v>
      </c>
      <c r="G38" s="62">
        <v>386</v>
      </c>
    </row>
    <row r="39" spans="1:7" ht="13.5" customHeight="1" x14ac:dyDescent="0.3">
      <c r="A39" s="69">
        <v>2004</v>
      </c>
      <c r="B39" s="73">
        <f t="shared" si="0"/>
        <v>10344</v>
      </c>
      <c r="C39" s="73">
        <v>5766</v>
      </c>
      <c r="D39" s="73">
        <v>4081</v>
      </c>
      <c r="E39" s="73">
        <v>497</v>
      </c>
      <c r="F39" s="73" t="s">
        <v>70</v>
      </c>
      <c r="G39" s="73">
        <v>386</v>
      </c>
    </row>
    <row r="40" spans="1:7" ht="13.5" customHeight="1" x14ac:dyDescent="0.3">
      <c r="A40" s="31">
        <v>2005</v>
      </c>
      <c r="B40" s="62">
        <f t="shared" si="0"/>
        <v>9624</v>
      </c>
      <c r="C40" s="62">
        <v>5409</v>
      </c>
      <c r="D40" s="62">
        <v>3865</v>
      </c>
      <c r="E40" s="62">
        <v>350</v>
      </c>
      <c r="F40" s="62">
        <v>1291</v>
      </c>
      <c r="G40" s="62">
        <v>386</v>
      </c>
    </row>
    <row r="41" spans="1:7" ht="13.5" customHeight="1" x14ac:dyDescent="0.3">
      <c r="A41" s="69" t="s">
        <v>58</v>
      </c>
      <c r="B41" s="73">
        <f t="shared" si="0"/>
        <v>7835</v>
      </c>
      <c r="C41" s="73">
        <v>4418</v>
      </c>
      <c r="D41" s="73">
        <v>3307</v>
      </c>
      <c r="E41" s="73">
        <v>110</v>
      </c>
      <c r="F41" s="73">
        <v>1291</v>
      </c>
      <c r="G41" s="73">
        <v>386</v>
      </c>
    </row>
    <row r="42" spans="1:7" ht="13.5" customHeight="1" x14ac:dyDescent="0.3">
      <c r="A42" s="31">
        <v>2007</v>
      </c>
      <c r="B42" s="62">
        <f t="shared" si="0"/>
        <v>7708</v>
      </c>
      <c r="C42" s="62">
        <v>4357</v>
      </c>
      <c r="D42" s="62">
        <v>3242</v>
      </c>
      <c r="E42" s="62">
        <v>109</v>
      </c>
      <c r="F42" s="62">
        <v>1291</v>
      </c>
      <c r="G42" s="62">
        <v>386</v>
      </c>
    </row>
    <row r="43" spans="1:7" ht="13.5" customHeight="1" x14ac:dyDescent="0.3">
      <c r="A43" s="69" t="s">
        <v>67</v>
      </c>
      <c r="B43" s="73">
        <v>7685</v>
      </c>
      <c r="C43" s="73">
        <v>4335</v>
      </c>
      <c r="D43" s="73">
        <v>3246</v>
      </c>
      <c r="E43" s="73">
        <v>104</v>
      </c>
      <c r="F43" s="73">
        <v>1409</v>
      </c>
      <c r="G43" s="73">
        <v>358</v>
      </c>
    </row>
    <row r="44" spans="1:7" ht="13.5" customHeight="1" x14ac:dyDescent="0.3">
      <c r="A44" s="31">
        <v>2009</v>
      </c>
      <c r="B44" s="62">
        <v>7756</v>
      </c>
      <c r="C44" s="62">
        <v>4344</v>
      </c>
      <c r="D44" s="62">
        <v>3298</v>
      </c>
      <c r="E44" s="62">
        <v>114</v>
      </c>
      <c r="F44" s="62">
        <v>1429</v>
      </c>
      <c r="G44" s="62">
        <v>325</v>
      </c>
    </row>
    <row r="45" spans="1:7" ht="13.5" customHeight="1" x14ac:dyDescent="0.3">
      <c r="A45" s="69">
        <v>2010</v>
      </c>
      <c r="B45" s="73">
        <v>7689</v>
      </c>
      <c r="C45" s="73">
        <v>4344</v>
      </c>
      <c r="D45" s="73">
        <v>3242</v>
      </c>
      <c r="E45" s="73">
        <v>103</v>
      </c>
      <c r="F45" s="73">
        <v>1428</v>
      </c>
      <c r="G45" s="73">
        <v>325</v>
      </c>
    </row>
    <row r="46" spans="1:7" ht="13.5" customHeight="1" x14ac:dyDescent="0.3">
      <c r="A46" s="31">
        <v>2011</v>
      </c>
      <c r="B46" s="62">
        <v>7696</v>
      </c>
      <c r="C46" s="62">
        <v>4406</v>
      </c>
      <c r="D46" s="62">
        <v>3191</v>
      </c>
      <c r="E46" s="62">
        <v>99</v>
      </c>
      <c r="F46" s="62">
        <v>1429</v>
      </c>
      <c r="G46" s="62">
        <v>325</v>
      </c>
    </row>
    <row r="47" spans="1:7" ht="13.5" customHeight="1" x14ac:dyDescent="0.3">
      <c r="A47" s="69">
        <v>2012</v>
      </c>
      <c r="B47" s="73">
        <v>7692</v>
      </c>
      <c r="C47" s="73">
        <v>4364</v>
      </c>
      <c r="D47" s="73">
        <v>3220</v>
      </c>
      <c r="E47" s="73">
        <v>108</v>
      </c>
      <c r="F47" s="73">
        <v>1429</v>
      </c>
      <c r="G47" s="73">
        <v>308</v>
      </c>
    </row>
    <row r="48" spans="1:7" ht="13.5" customHeight="1" x14ac:dyDescent="0.3">
      <c r="A48" s="31">
        <v>2013</v>
      </c>
      <c r="B48" s="62">
        <v>7666</v>
      </c>
      <c r="C48" s="62">
        <v>4388</v>
      </c>
      <c r="D48" s="62">
        <v>3189</v>
      </c>
      <c r="E48" s="62">
        <v>89</v>
      </c>
      <c r="F48" s="62">
        <v>1412</v>
      </c>
      <c r="G48" s="62">
        <v>314</v>
      </c>
    </row>
    <row r="49" spans="1:10" ht="13.5" customHeight="1" x14ac:dyDescent="0.3">
      <c r="A49" s="69">
        <v>2014</v>
      </c>
      <c r="B49" s="73">
        <v>7706</v>
      </c>
      <c r="C49" s="73">
        <v>4467</v>
      </c>
      <c r="D49" s="73">
        <v>3157</v>
      </c>
      <c r="E49" s="73">
        <v>82</v>
      </c>
      <c r="F49" s="73">
        <v>1414</v>
      </c>
      <c r="G49" s="73">
        <v>315</v>
      </c>
    </row>
    <row r="50" spans="1:10" s="25" customFormat="1" ht="13.5" customHeight="1" x14ac:dyDescent="0.3">
      <c r="A50" s="31">
        <v>2015</v>
      </c>
      <c r="B50" s="62">
        <v>7785</v>
      </c>
      <c r="C50" s="62">
        <v>4585</v>
      </c>
      <c r="D50" s="62">
        <v>3110</v>
      </c>
      <c r="E50" s="62">
        <v>90</v>
      </c>
      <c r="F50" s="62">
        <v>1417</v>
      </c>
      <c r="G50" s="62">
        <v>312</v>
      </c>
    </row>
    <row r="51" spans="1:10" s="84" customFormat="1" ht="13.5" customHeight="1" x14ac:dyDescent="0.3">
      <c r="A51" s="85">
        <v>2016</v>
      </c>
      <c r="B51" s="73">
        <v>7610</v>
      </c>
      <c r="C51" s="73">
        <v>4460</v>
      </c>
      <c r="D51" s="73">
        <v>3063</v>
      </c>
      <c r="E51" s="73">
        <v>87</v>
      </c>
      <c r="F51" s="73">
        <v>1417</v>
      </c>
      <c r="G51" s="73">
        <v>312</v>
      </c>
    </row>
    <row r="52" spans="1:10" s="110" customFormat="1" ht="13.5" customHeight="1" x14ac:dyDescent="0.3">
      <c r="A52" s="112">
        <v>2017</v>
      </c>
      <c r="B52" s="113">
        <v>7601</v>
      </c>
      <c r="C52" s="113">
        <v>4388</v>
      </c>
      <c r="D52" s="113">
        <v>3042</v>
      </c>
      <c r="E52" s="113">
        <v>171</v>
      </c>
      <c r="F52" s="113">
        <v>1417</v>
      </c>
      <c r="G52" s="113">
        <v>312</v>
      </c>
      <c r="H52" s="111"/>
      <c r="I52" s="111"/>
      <c r="J52" s="111"/>
    </row>
    <row r="53" spans="1:10" s="127" customFormat="1" ht="13.5" customHeight="1" x14ac:dyDescent="0.3">
      <c r="A53" s="114">
        <v>2018</v>
      </c>
      <c r="B53" s="108">
        <v>7712</v>
      </c>
      <c r="C53" s="108">
        <v>4514</v>
      </c>
      <c r="D53" s="108">
        <v>3062</v>
      </c>
      <c r="E53" s="108">
        <v>136</v>
      </c>
      <c r="F53" s="108">
        <v>1417</v>
      </c>
      <c r="G53" s="108">
        <v>312</v>
      </c>
    </row>
    <row r="54" spans="1:10" s="127" customFormat="1" ht="13.5" customHeight="1" x14ac:dyDescent="0.3">
      <c r="A54" s="130">
        <v>2019</v>
      </c>
      <c r="B54" s="113">
        <v>7730</v>
      </c>
      <c r="C54" s="113">
        <v>4598</v>
      </c>
      <c r="D54" s="113">
        <v>3012</v>
      </c>
      <c r="E54" s="113">
        <v>120</v>
      </c>
      <c r="F54" s="113">
        <v>1421</v>
      </c>
      <c r="G54" s="113">
        <v>312</v>
      </c>
      <c r="H54" s="128"/>
      <c r="I54" s="128"/>
      <c r="J54" s="128"/>
    </row>
    <row r="55" spans="1:10" ht="13.5" customHeight="1" x14ac:dyDescent="0.3">
      <c r="A55" s="31"/>
      <c r="B55" s="62"/>
      <c r="C55" s="62"/>
      <c r="D55" s="62"/>
      <c r="E55" s="62"/>
      <c r="F55" s="62"/>
      <c r="G55" s="62"/>
    </row>
    <row r="56" spans="1:10" ht="13.5" customHeight="1" x14ac:dyDescent="0.3">
      <c r="A56" s="25" t="s">
        <v>68</v>
      </c>
    </row>
    <row r="57" spans="1:10" ht="13.5" customHeight="1" x14ac:dyDescent="0.3">
      <c r="A57" s="25" t="s">
        <v>110</v>
      </c>
      <c r="G57" s="25"/>
      <c r="H57" s="25"/>
      <c r="I57" s="25"/>
      <c r="J57" s="25"/>
    </row>
    <row r="58" spans="1:10" ht="13.5" customHeight="1" x14ac:dyDescent="0.3">
      <c r="A58" s="31" t="s">
        <v>111</v>
      </c>
    </row>
    <row r="59" spans="1:10" ht="13.5" customHeight="1" x14ac:dyDescent="0.3">
      <c r="A59" s="31" t="s">
        <v>112</v>
      </c>
    </row>
    <row r="60" spans="1:10" ht="13.5" customHeight="1" x14ac:dyDescent="0.3">
      <c r="A60" s="25" t="s">
        <v>69</v>
      </c>
    </row>
    <row r="61" spans="1:10" ht="13.5" customHeight="1" x14ac:dyDescent="0.3">
      <c r="A61" s="64" t="s">
        <v>71</v>
      </c>
    </row>
    <row r="62" spans="1:10" ht="13.5" customHeight="1" x14ac:dyDescent="0.3">
      <c r="A62" s="31" t="s">
        <v>113</v>
      </c>
    </row>
    <row r="63" spans="1:10" ht="13.5" customHeight="1" x14ac:dyDescent="0.3">
      <c r="A63" s="31"/>
    </row>
    <row r="64" spans="1:10" ht="13.5" customHeight="1" x14ac:dyDescent="0.3">
      <c r="A64" s="106" t="s">
        <v>150</v>
      </c>
      <c r="B64" s="109"/>
      <c r="C64" s="109"/>
      <c r="D64" s="109"/>
      <c r="E64" s="109"/>
      <c r="F64" s="109"/>
      <c r="G64" s="109"/>
      <c r="H64" s="109"/>
      <c r="I64" s="109"/>
      <c r="J64" s="109"/>
    </row>
  </sheetData>
  <pageMargins left="0.7" right="0.7" top="0.75" bottom="0.75" header="0.3" footer="0.3"/>
  <pageSetup paperSize="9" orientation="portrait" r:id="rId1"/>
  <ignoredErrors>
    <ignoredError sqref="B6:B4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9"/>
  <sheetViews>
    <sheetView zoomScaleNormal="100" workbookViewId="0">
      <pane ySplit="5" topLeftCell="A48" activePane="bottomLeft" state="frozen"/>
      <selection pane="bottomLeft" activeCell="E66" sqref="E66"/>
    </sheetView>
  </sheetViews>
  <sheetFormatPr defaultColWidth="11.453125" defaultRowHeight="13.5" customHeight="1" x14ac:dyDescent="0.3"/>
  <cols>
    <col min="1" max="1" width="20.7265625" style="21" customWidth="1"/>
    <col min="2" max="7" width="12.7265625" style="21" customWidth="1"/>
    <col min="8" max="10" width="12.7265625" style="84" customWidth="1"/>
    <col min="11" max="16384" width="11.453125" style="21"/>
  </cols>
  <sheetData>
    <row r="1" spans="1:10" s="7" customFormat="1" ht="13.5" customHeight="1" x14ac:dyDescent="0.3">
      <c r="A1" s="14" t="s">
        <v>99</v>
      </c>
      <c r="F1" s="50"/>
      <c r="G1" s="19"/>
      <c r="H1" s="19"/>
      <c r="I1" s="19"/>
      <c r="J1" s="19"/>
    </row>
    <row r="2" spans="1:10" ht="13.5" customHeight="1" x14ac:dyDescent="0.3">
      <c r="A2" s="66" t="s">
        <v>31</v>
      </c>
      <c r="B2" s="24"/>
      <c r="C2" s="24"/>
      <c r="D2" s="24"/>
      <c r="F2" s="26"/>
      <c r="G2" s="26"/>
      <c r="H2" s="26"/>
      <c r="I2" s="26"/>
      <c r="J2" s="26"/>
    </row>
    <row r="3" spans="1:10" ht="13.5" customHeight="1" x14ac:dyDescent="0.3">
      <c r="A3" s="66"/>
      <c r="B3" s="24"/>
      <c r="C3" s="24"/>
      <c r="D3" s="24"/>
      <c r="F3" s="26"/>
      <c r="G3" s="26"/>
      <c r="H3" s="26"/>
      <c r="I3" s="26"/>
      <c r="J3" s="26"/>
    </row>
    <row r="4" spans="1:10" ht="13.5" customHeight="1" x14ac:dyDescent="0.3">
      <c r="A4" s="67"/>
      <c r="B4" s="36" t="s">
        <v>72</v>
      </c>
      <c r="C4" s="36" t="s">
        <v>74</v>
      </c>
      <c r="D4" s="36" t="s">
        <v>75</v>
      </c>
      <c r="E4" s="61" t="s">
        <v>123</v>
      </c>
      <c r="F4" s="61" t="s">
        <v>125</v>
      </c>
      <c r="G4" s="36" t="s">
        <v>134</v>
      </c>
      <c r="H4" s="61" t="s">
        <v>123</v>
      </c>
      <c r="I4" s="61" t="s">
        <v>137</v>
      </c>
      <c r="J4" s="21"/>
    </row>
    <row r="5" spans="1:10" ht="13.5" customHeight="1" x14ac:dyDescent="0.3">
      <c r="A5" s="67"/>
      <c r="B5" s="36" t="s">
        <v>73</v>
      </c>
      <c r="C5" s="36"/>
      <c r="D5" s="36" t="s">
        <v>76</v>
      </c>
      <c r="E5" s="36" t="s">
        <v>124</v>
      </c>
      <c r="F5" s="36" t="s">
        <v>126</v>
      </c>
      <c r="G5" s="36" t="s">
        <v>135</v>
      </c>
      <c r="H5" s="36" t="s">
        <v>136</v>
      </c>
      <c r="I5" s="36" t="s">
        <v>138</v>
      </c>
      <c r="J5" s="21"/>
    </row>
    <row r="6" spans="1:10" ht="13.5" customHeight="1" x14ac:dyDescent="0.3">
      <c r="A6" s="65">
        <v>1970</v>
      </c>
      <c r="B6" s="52">
        <v>8823</v>
      </c>
      <c r="C6" s="52">
        <v>17025</v>
      </c>
      <c r="D6" s="52">
        <v>16228</v>
      </c>
      <c r="E6" s="52">
        <v>19877</v>
      </c>
      <c r="F6" s="52">
        <v>13587</v>
      </c>
      <c r="G6" s="88" t="s">
        <v>2</v>
      </c>
      <c r="H6" s="88" t="s">
        <v>2</v>
      </c>
      <c r="I6" s="88" t="s">
        <v>2</v>
      </c>
      <c r="J6" s="21"/>
    </row>
    <row r="7" spans="1:10" ht="13.5" customHeight="1" x14ac:dyDescent="0.3">
      <c r="A7" s="74">
        <v>1975</v>
      </c>
      <c r="B7" s="72">
        <v>8607</v>
      </c>
      <c r="C7" s="72" t="s">
        <v>94</v>
      </c>
      <c r="D7" s="72" t="s">
        <v>2</v>
      </c>
      <c r="E7" s="72">
        <v>15577</v>
      </c>
      <c r="F7" s="72">
        <v>14020</v>
      </c>
      <c r="G7" s="86" t="s">
        <v>2</v>
      </c>
      <c r="H7" s="86" t="s">
        <v>2</v>
      </c>
      <c r="I7" s="86" t="s">
        <v>2</v>
      </c>
      <c r="J7" s="21"/>
    </row>
    <row r="8" spans="1:10" ht="13.5" customHeight="1" x14ac:dyDescent="0.3">
      <c r="A8" s="65">
        <v>1976</v>
      </c>
      <c r="B8" s="52">
        <v>8294</v>
      </c>
      <c r="C8" s="52" t="s">
        <v>2</v>
      </c>
      <c r="D8" s="52" t="s">
        <v>2</v>
      </c>
      <c r="E8" s="52">
        <v>15295</v>
      </c>
      <c r="F8" s="52">
        <v>18952</v>
      </c>
      <c r="G8" s="88" t="s">
        <v>2</v>
      </c>
      <c r="H8" s="88" t="s">
        <v>2</v>
      </c>
      <c r="I8" s="88" t="s">
        <v>2</v>
      </c>
      <c r="J8" s="21"/>
    </row>
    <row r="9" spans="1:10" ht="13.5" customHeight="1" x14ac:dyDescent="0.3">
      <c r="A9" s="74">
        <v>1977</v>
      </c>
      <c r="B9" s="72">
        <v>8022</v>
      </c>
      <c r="C9" s="72">
        <v>16382</v>
      </c>
      <c r="D9" s="72">
        <v>15896</v>
      </c>
      <c r="E9" s="72">
        <v>15536</v>
      </c>
      <c r="F9" s="72">
        <v>14419</v>
      </c>
      <c r="G9" s="86" t="s">
        <v>2</v>
      </c>
      <c r="H9" s="86" t="s">
        <v>2</v>
      </c>
      <c r="I9" s="86" t="s">
        <v>2</v>
      </c>
      <c r="J9" s="21"/>
    </row>
    <row r="10" spans="1:10" ht="13.5" customHeight="1" x14ac:dyDescent="0.3">
      <c r="A10" s="65">
        <v>1978</v>
      </c>
      <c r="B10" s="52">
        <v>8017</v>
      </c>
      <c r="C10" s="52">
        <v>19176</v>
      </c>
      <c r="D10" s="52">
        <v>16200</v>
      </c>
      <c r="E10" s="52">
        <v>16176</v>
      </c>
      <c r="F10" s="52">
        <v>14745</v>
      </c>
      <c r="G10" s="88" t="s">
        <v>2</v>
      </c>
      <c r="H10" s="88" t="s">
        <v>2</v>
      </c>
      <c r="I10" s="88" t="s">
        <v>2</v>
      </c>
      <c r="J10" s="21"/>
    </row>
    <row r="11" spans="1:10" ht="13.5" customHeight="1" x14ac:dyDescent="0.3">
      <c r="A11" s="74">
        <v>1979</v>
      </c>
      <c r="B11" s="72">
        <v>8523</v>
      </c>
      <c r="C11" s="72">
        <v>19095</v>
      </c>
      <c r="D11" s="72">
        <v>16338</v>
      </c>
      <c r="E11" s="72">
        <v>16520</v>
      </c>
      <c r="F11" s="72">
        <v>14682</v>
      </c>
      <c r="G11" s="86" t="s">
        <v>2</v>
      </c>
      <c r="H11" s="86" t="s">
        <v>2</v>
      </c>
      <c r="I11" s="86" t="s">
        <v>2</v>
      </c>
      <c r="J11" s="21"/>
    </row>
    <row r="12" spans="1:10" ht="13.5" customHeight="1" x14ac:dyDescent="0.3">
      <c r="A12" s="65">
        <v>1980</v>
      </c>
      <c r="B12" s="52">
        <v>8527</v>
      </c>
      <c r="C12" s="52">
        <v>18992</v>
      </c>
      <c r="D12" s="52">
        <v>16687</v>
      </c>
      <c r="E12" s="52">
        <v>16970</v>
      </c>
      <c r="F12" s="52">
        <v>14840</v>
      </c>
      <c r="G12" s="88" t="s">
        <v>2</v>
      </c>
      <c r="H12" s="88" t="s">
        <v>2</v>
      </c>
      <c r="I12" s="88" t="s">
        <v>2</v>
      </c>
      <c r="J12" s="21"/>
    </row>
    <row r="13" spans="1:10" ht="13.5" customHeight="1" x14ac:dyDescent="0.3">
      <c r="A13" s="74">
        <v>1981</v>
      </c>
      <c r="B13" s="72" t="s">
        <v>2</v>
      </c>
      <c r="C13" s="72" t="s">
        <v>2</v>
      </c>
      <c r="D13" s="72" t="s">
        <v>2</v>
      </c>
      <c r="E13" s="72" t="s">
        <v>2</v>
      </c>
      <c r="F13" s="72" t="s">
        <v>2</v>
      </c>
      <c r="G13" s="86" t="s">
        <v>2</v>
      </c>
      <c r="H13" s="86" t="s">
        <v>2</v>
      </c>
      <c r="I13" s="86" t="s">
        <v>2</v>
      </c>
      <c r="J13" s="21"/>
    </row>
    <row r="14" spans="1:10" ht="13.5" customHeight="1" x14ac:dyDescent="0.3">
      <c r="A14" s="65">
        <v>1982</v>
      </c>
      <c r="B14" s="52">
        <v>8513</v>
      </c>
      <c r="C14" s="52">
        <v>21146</v>
      </c>
      <c r="D14" s="52">
        <v>16246</v>
      </c>
      <c r="E14" s="52">
        <v>18188</v>
      </c>
      <c r="F14" s="52">
        <v>16531</v>
      </c>
      <c r="G14" s="88" t="s">
        <v>2</v>
      </c>
      <c r="H14" s="88" t="s">
        <v>2</v>
      </c>
      <c r="I14" s="88" t="s">
        <v>2</v>
      </c>
      <c r="J14" s="21"/>
    </row>
    <row r="15" spans="1:10" ht="13.5" customHeight="1" x14ac:dyDescent="0.3">
      <c r="A15" s="74">
        <v>1983</v>
      </c>
      <c r="B15" s="72" t="s">
        <v>2</v>
      </c>
      <c r="C15" s="72" t="s">
        <v>2</v>
      </c>
      <c r="D15" s="72" t="s">
        <v>2</v>
      </c>
      <c r="E15" s="72" t="s">
        <v>2</v>
      </c>
      <c r="F15" s="72" t="s">
        <v>2</v>
      </c>
      <c r="G15" s="86" t="s">
        <v>2</v>
      </c>
      <c r="H15" s="86" t="s">
        <v>2</v>
      </c>
      <c r="I15" s="86" t="s">
        <v>2</v>
      </c>
      <c r="J15" s="21"/>
    </row>
    <row r="16" spans="1:10" ht="13.5" customHeight="1" x14ac:dyDescent="0.3">
      <c r="A16" s="65">
        <v>1984</v>
      </c>
      <c r="B16" s="52">
        <v>8974</v>
      </c>
      <c r="C16" s="52">
        <v>20461</v>
      </c>
      <c r="D16" s="52">
        <v>16050</v>
      </c>
      <c r="E16" s="52">
        <v>16437</v>
      </c>
      <c r="F16" s="52">
        <v>17684</v>
      </c>
      <c r="G16" s="88" t="s">
        <v>2</v>
      </c>
      <c r="H16" s="88" t="s">
        <v>2</v>
      </c>
      <c r="I16" s="88" t="s">
        <v>2</v>
      </c>
      <c r="J16" s="21"/>
    </row>
    <row r="17" spans="1:10" ht="13.5" customHeight="1" x14ac:dyDescent="0.3">
      <c r="A17" s="74">
        <v>1985</v>
      </c>
      <c r="B17" s="72" t="s">
        <v>2</v>
      </c>
      <c r="C17" s="72" t="s">
        <v>2</v>
      </c>
      <c r="D17" s="72" t="s">
        <v>2</v>
      </c>
      <c r="E17" s="72" t="s">
        <v>2</v>
      </c>
      <c r="F17" s="72" t="s">
        <v>2</v>
      </c>
      <c r="G17" s="86" t="s">
        <v>2</v>
      </c>
      <c r="H17" s="86" t="s">
        <v>2</v>
      </c>
      <c r="I17" s="86" t="s">
        <v>2</v>
      </c>
      <c r="J17" s="21"/>
    </row>
    <row r="18" spans="1:10" ht="13.5" customHeight="1" x14ac:dyDescent="0.3">
      <c r="A18" s="65">
        <v>1986</v>
      </c>
      <c r="B18" s="52">
        <v>8868</v>
      </c>
      <c r="C18" s="52">
        <v>20122</v>
      </c>
      <c r="D18" s="52">
        <v>16143</v>
      </c>
      <c r="E18" s="52">
        <v>18309</v>
      </c>
      <c r="F18" s="52">
        <v>18311</v>
      </c>
      <c r="G18" s="88" t="s">
        <v>2</v>
      </c>
      <c r="H18" s="88" t="s">
        <v>2</v>
      </c>
      <c r="I18" s="88" t="s">
        <v>2</v>
      </c>
      <c r="J18" s="21"/>
    </row>
    <row r="19" spans="1:10" ht="13.5" customHeight="1" x14ac:dyDescent="0.3">
      <c r="A19" s="74">
        <v>1987</v>
      </c>
      <c r="B19" s="72">
        <v>9346</v>
      </c>
      <c r="C19" s="72">
        <v>20093</v>
      </c>
      <c r="D19" s="72">
        <v>16426</v>
      </c>
      <c r="E19" s="72">
        <v>18767</v>
      </c>
      <c r="F19" s="72">
        <v>19470</v>
      </c>
      <c r="G19" s="86" t="s">
        <v>2</v>
      </c>
      <c r="H19" s="86" t="s">
        <v>2</v>
      </c>
      <c r="I19" s="86" t="s">
        <v>2</v>
      </c>
      <c r="J19" s="21"/>
    </row>
    <row r="20" spans="1:10" ht="13.5" customHeight="1" x14ac:dyDescent="0.3">
      <c r="A20" s="65">
        <v>1988</v>
      </c>
      <c r="B20" s="52">
        <v>10252</v>
      </c>
      <c r="C20" s="52">
        <v>18757</v>
      </c>
      <c r="D20" s="52">
        <v>16344</v>
      </c>
      <c r="E20" s="52">
        <v>19366</v>
      </c>
      <c r="F20" s="52">
        <v>20175</v>
      </c>
      <c r="G20" s="88" t="s">
        <v>2</v>
      </c>
      <c r="H20" s="88" t="s">
        <v>2</v>
      </c>
      <c r="I20" s="88" t="s">
        <v>2</v>
      </c>
      <c r="J20" s="21"/>
    </row>
    <row r="21" spans="1:10" ht="13.5" customHeight="1" x14ac:dyDescent="0.3">
      <c r="A21" s="74">
        <v>1989</v>
      </c>
      <c r="B21" s="72">
        <v>10723</v>
      </c>
      <c r="C21" s="72">
        <v>19400</v>
      </c>
      <c r="D21" s="72">
        <v>16268</v>
      </c>
      <c r="E21" s="72">
        <v>19108</v>
      </c>
      <c r="F21" s="72">
        <v>20119</v>
      </c>
      <c r="G21" s="86" t="s">
        <v>2</v>
      </c>
      <c r="H21" s="86" t="s">
        <v>2</v>
      </c>
      <c r="I21" s="86" t="s">
        <v>2</v>
      </c>
      <c r="J21" s="21"/>
    </row>
    <row r="22" spans="1:10" ht="13.5" customHeight="1" x14ac:dyDescent="0.3">
      <c r="A22" s="65">
        <v>1990</v>
      </c>
      <c r="B22" s="52">
        <v>9964</v>
      </c>
      <c r="C22" s="52">
        <v>19137</v>
      </c>
      <c r="D22" s="52">
        <v>16544</v>
      </c>
      <c r="E22" s="52">
        <v>19255</v>
      </c>
      <c r="F22" s="52">
        <v>20200</v>
      </c>
      <c r="G22" s="88">
        <v>28900</v>
      </c>
      <c r="H22" s="88"/>
      <c r="I22" s="88">
        <v>20500</v>
      </c>
      <c r="J22" s="21"/>
    </row>
    <row r="23" spans="1:10" ht="13.5" customHeight="1" x14ac:dyDescent="0.3">
      <c r="A23" s="74">
        <v>1991</v>
      </c>
      <c r="B23" s="72">
        <v>7727</v>
      </c>
      <c r="C23" s="72">
        <v>20775</v>
      </c>
      <c r="D23" s="72" t="s">
        <v>2</v>
      </c>
      <c r="E23" s="72">
        <v>19459</v>
      </c>
      <c r="F23" s="72">
        <v>20772</v>
      </c>
      <c r="G23" s="86" t="s">
        <v>2</v>
      </c>
      <c r="H23" s="86" t="s">
        <v>2</v>
      </c>
      <c r="I23" s="86" t="s">
        <v>2</v>
      </c>
      <c r="J23" s="21"/>
    </row>
    <row r="24" spans="1:10" ht="13.5" customHeight="1" x14ac:dyDescent="0.3">
      <c r="A24" s="65">
        <v>1992</v>
      </c>
      <c r="B24" s="52">
        <v>5446</v>
      </c>
      <c r="C24" s="52">
        <v>21517</v>
      </c>
      <c r="D24" s="52" t="s">
        <v>2</v>
      </c>
      <c r="E24" s="52">
        <v>19633</v>
      </c>
      <c r="F24" s="52">
        <v>20902</v>
      </c>
      <c r="G24" s="88" t="s">
        <v>2</v>
      </c>
      <c r="H24" s="88" t="s">
        <v>2</v>
      </c>
      <c r="I24" s="88" t="s">
        <v>2</v>
      </c>
      <c r="J24" s="21"/>
    </row>
    <row r="25" spans="1:10" ht="13.5" customHeight="1" x14ac:dyDescent="0.3">
      <c r="A25" s="74">
        <v>1993</v>
      </c>
      <c r="B25" s="72">
        <v>5646</v>
      </c>
      <c r="C25" s="72">
        <v>20951</v>
      </c>
      <c r="D25" s="72">
        <v>15941</v>
      </c>
      <c r="E25" s="72">
        <v>20005</v>
      </c>
      <c r="F25" s="72">
        <v>21203</v>
      </c>
      <c r="G25" s="86" t="s">
        <v>2</v>
      </c>
      <c r="H25" s="86" t="s">
        <v>2</v>
      </c>
      <c r="I25" s="86" t="s">
        <v>2</v>
      </c>
      <c r="J25" s="21"/>
    </row>
    <row r="26" spans="1:10" ht="13.5" customHeight="1" x14ac:dyDescent="0.3">
      <c r="A26" s="65">
        <v>1994</v>
      </c>
      <c r="B26" s="52">
        <v>5655</v>
      </c>
      <c r="C26" s="52">
        <v>20374</v>
      </c>
      <c r="D26" s="52">
        <v>15292</v>
      </c>
      <c r="E26" s="52">
        <v>20103</v>
      </c>
      <c r="F26" s="52">
        <v>21552</v>
      </c>
      <c r="G26" s="88">
        <v>25468</v>
      </c>
      <c r="H26" s="88">
        <v>19707.909090909092</v>
      </c>
      <c r="I26" s="88">
        <v>18122</v>
      </c>
      <c r="J26" s="21"/>
    </row>
    <row r="27" spans="1:10" ht="13.5" customHeight="1" x14ac:dyDescent="0.3">
      <c r="A27" s="74">
        <v>1995</v>
      </c>
      <c r="B27" s="72">
        <v>5388</v>
      </c>
      <c r="C27" s="72">
        <v>19684</v>
      </c>
      <c r="D27" s="72">
        <v>15184</v>
      </c>
      <c r="E27" s="72">
        <v>19915</v>
      </c>
      <c r="F27" s="72">
        <v>21880</v>
      </c>
      <c r="G27" s="86">
        <v>24966</v>
      </c>
      <c r="H27" s="86">
        <v>18672.666666666668</v>
      </c>
      <c r="I27" s="86">
        <v>17143</v>
      </c>
      <c r="J27" s="21"/>
    </row>
    <row r="28" spans="1:10" ht="13.5" customHeight="1" x14ac:dyDescent="0.3">
      <c r="A28" s="65">
        <v>1996</v>
      </c>
      <c r="B28" s="52">
        <v>5487</v>
      </c>
      <c r="C28" s="52">
        <v>18474</v>
      </c>
      <c r="D28" s="52">
        <v>15290</v>
      </c>
      <c r="E28" s="52">
        <v>20128</v>
      </c>
      <c r="F28" s="52">
        <v>22062</v>
      </c>
      <c r="G28" s="88">
        <v>25179</v>
      </c>
      <c r="H28" s="88">
        <v>20529.666666666668</v>
      </c>
      <c r="I28" s="88">
        <v>17260</v>
      </c>
      <c r="J28" s="21"/>
    </row>
    <row r="29" spans="1:10" ht="13.5" customHeight="1" x14ac:dyDescent="0.3">
      <c r="A29" s="74">
        <v>1997</v>
      </c>
      <c r="B29" s="72">
        <v>5409</v>
      </c>
      <c r="C29" s="72">
        <v>18365</v>
      </c>
      <c r="D29" s="72">
        <v>15435</v>
      </c>
      <c r="E29" s="72" t="s">
        <v>2</v>
      </c>
      <c r="F29" s="72">
        <v>22252</v>
      </c>
      <c r="G29" s="86">
        <v>24045</v>
      </c>
      <c r="H29" s="86">
        <v>19993.81818181818</v>
      </c>
      <c r="I29" s="86">
        <v>15840</v>
      </c>
      <c r="J29" s="21"/>
    </row>
    <row r="30" spans="1:10" ht="13.5" customHeight="1" x14ac:dyDescent="0.3">
      <c r="A30" s="65">
        <v>1998</v>
      </c>
      <c r="B30" s="52">
        <v>5034</v>
      </c>
      <c r="C30" s="52">
        <v>19553</v>
      </c>
      <c r="D30" s="52">
        <v>15499</v>
      </c>
      <c r="E30" s="52">
        <v>19514</v>
      </c>
      <c r="F30" s="52">
        <v>22585</v>
      </c>
      <c r="G30" s="88">
        <v>24939.142857142859</v>
      </c>
      <c r="H30" s="88">
        <v>20849.428571428572</v>
      </c>
      <c r="I30" s="88">
        <v>15949</v>
      </c>
      <c r="J30" s="21"/>
    </row>
    <row r="31" spans="1:10" ht="13.5" customHeight="1" x14ac:dyDescent="0.3">
      <c r="A31" s="74">
        <v>1999</v>
      </c>
      <c r="B31" s="72">
        <v>5353</v>
      </c>
      <c r="C31" s="72">
        <v>18628</v>
      </c>
      <c r="D31" s="72">
        <v>15735</v>
      </c>
      <c r="E31" s="72">
        <v>19447</v>
      </c>
      <c r="F31" s="72">
        <v>22912</v>
      </c>
      <c r="G31" s="86">
        <v>24941.704109589042</v>
      </c>
      <c r="H31" s="86">
        <v>21037.873972602738</v>
      </c>
      <c r="I31" s="86">
        <v>18626</v>
      </c>
      <c r="J31" s="21"/>
    </row>
    <row r="32" spans="1:10" ht="13.5" customHeight="1" x14ac:dyDescent="0.3">
      <c r="A32" s="65">
        <v>2000</v>
      </c>
      <c r="B32" s="52">
        <v>5297</v>
      </c>
      <c r="C32" s="52">
        <v>18360</v>
      </c>
      <c r="D32" s="52">
        <v>15714</v>
      </c>
      <c r="E32" s="52">
        <v>19168</v>
      </c>
      <c r="F32" s="52">
        <v>22296</v>
      </c>
      <c r="G32" s="88">
        <v>25149.33859535286</v>
      </c>
      <c r="H32" s="88">
        <v>21367.02174947473</v>
      </c>
      <c r="I32" s="88">
        <v>19150</v>
      </c>
      <c r="J32" s="21"/>
    </row>
    <row r="33" spans="1:10" ht="13.5" customHeight="1" x14ac:dyDescent="0.3">
      <c r="A33" s="74">
        <v>2001</v>
      </c>
      <c r="B33" s="72">
        <v>5188</v>
      </c>
      <c r="C33" s="72">
        <v>18843</v>
      </c>
      <c r="D33" s="72">
        <v>15832</v>
      </c>
      <c r="E33" s="72">
        <v>19251</v>
      </c>
      <c r="F33" s="72">
        <v>21112</v>
      </c>
      <c r="G33" s="86">
        <v>25214.728571428572</v>
      </c>
      <c r="H33" s="86">
        <v>21538.733333333334</v>
      </c>
      <c r="I33" s="86">
        <v>19900.680126728112</v>
      </c>
      <c r="J33" s="21"/>
    </row>
    <row r="34" spans="1:10" ht="13.5" customHeight="1" x14ac:dyDescent="0.3">
      <c r="A34" s="65">
        <v>2002</v>
      </c>
      <c r="B34" s="52" t="s">
        <v>93</v>
      </c>
      <c r="C34" s="52">
        <v>18523</v>
      </c>
      <c r="D34" s="52">
        <v>15817</v>
      </c>
      <c r="E34" s="52">
        <v>19258</v>
      </c>
      <c r="F34" s="52">
        <v>20381</v>
      </c>
      <c r="G34" s="88">
        <v>25621.387012987012</v>
      </c>
      <c r="H34" s="88">
        <v>21893.992559523806</v>
      </c>
      <c r="I34" s="88">
        <v>20755.222023809525</v>
      </c>
      <c r="J34" s="21"/>
    </row>
    <row r="35" spans="1:10" ht="13.5" customHeight="1" x14ac:dyDescent="0.3">
      <c r="A35" s="74">
        <v>2003</v>
      </c>
      <c r="B35" s="72">
        <v>7062</v>
      </c>
      <c r="C35" s="72">
        <v>17131</v>
      </c>
      <c r="D35" s="72">
        <v>15449</v>
      </c>
      <c r="E35" s="72">
        <v>19149</v>
      </c>
      <c r="F35" s="72">
        <v>20505</v>
      </c>
      <c r="G35" s="86">
        <v>25368.782142857144</v>
      </c>
      <c r="H35" s="86">
        <v>22292.014285714286</v>
      </c>
      <c r="I35" s="86">
        <v>20379.924999999999</v>
      </c>
      <c r="J35" s="21"/>
    </row>
    <row r="36" spans="1:10" ht="13.5" customHeight="1" x14ac:dyDescent="0.3">
      <c r="A36" s="65">
        <v>2004</v>
      </c>
      <c r="B36" s="52">
        <v>7190</v>
      </c>
      <c r="C36" s="52" t="s">
        <v>96</v>
      </c>
      <c r="D36" s="52">
        <v>15335</v>
      </c>
      <c r="E36" s="52">
        <v>19407</v>
      </c>
      <c r="F36" s="52">
        <v>19806</v>
      </c>
      <c r="G36" s="88">
        <v>24943.206547619051</v>
      </c>
      <c r="H36" s="88">
        <v>22756.633928571431</v>
      </c>
      <c r="I36" s="88">
        <v>20751.133333333335</v>
      </c>
      <c r="J36" s="21"/>
    </row>
    <row r="37" spans="1:10" ht="13.5" customHeight="1" x14ac:dyDescent="0.3">
      <c r="A37" s="74">
        <v>2005</v>
      </c>
      <c r="B37" s="72">
        <v>7067</v>
      </c>
      <c r="C37" s="72" t="s">
        <v>2</v>
      </c>
      <c r="D37" s="72">
        <v>15085</v>
      </c>
      <c r="E37" s="72">
        <v>18863</v>
      </c>
      <c r="F37" s="72">
        <v>19841</v>
      </c>
      <c r="G37" s="86">
        <v>25325.966071428571</v>
      </c>
      <c r="H37" s="86">
        <v>22720.128571428573</v>
      </c>
      <c r="I37" s="86">
        <v>20538.792261904764</v>
      </c>
      <c r="J37" s="21"/>
    </row>
    <row r="38" spans="1:10" ht="13.5" customHeight="1" x14ac:dyDescent="0.3">
      <c r="A38" s="65">
        <v>2006</v>
      </c>
      <c r="B38" s="52">
        <v>7150</v>
      </c>
      <c r="C38" s="52" t="s">
        <v>2</v>
      </c>
      <c r="D38" s="52">
        <v>16550</v>
      </c>
      <c r="E38" s="52">
        <v>19200</v>
      </c>
      <c r="F38" s="52">
        <v>21150</v>
      </c>
      <c r="G38" s="88">
        <v>25338.761904761905</v>
      </c>
      <c r="H38" s="88">
        <v>22661.825974025975</v>
      </c>
      <c r="I38" s="88">
        <v>20222.532142857148</v>
      </c>
      <c r="J38" s="21"/>
    </row>
    <row r="39" spans="1:10" ht="13.5" customHeight="1" x14ac:dyDescent="0.3">
      <c r="A39" s="74">
        <v>2007</v>
      </c>
      <c r="B39" s="72">
        <v>7190</v>
      </c>
      <c r="C39" s="72">
        <v>15040</v>
      </c>
      <c r="D39" s="72">
        <v>14810</v>
      </c>
      <c r="E39" s="72">
        <v>18270</v>
      </c>
      <c r="F39" s="72">
        <v>18710</v>
      </c>
      <c r="G39" s="86">
        <v>24788.877976190473</v>
      </c>
      <c r="H39" s="86">
        <v>22535.074675324679</v>
      </c>
      <c r="I39" s="86">
        <v>20783.066666666669</v>
      </c>
      <c r="J39" s="21"/>
    </row>
    <row r="40" spans="1:10" ht="13.5" customHeight="1" x14ac:dyDescent="0.3">
      <c r="A40" s="65">
        <v>2008</v>
      </c>
      <c r="B40" s="52">
        <v>7000</v>
      </c>
      <c r="C40" s="52">
        <v>15400</v>
      </c>
      <c r="D40" s="52">
        <v>14400</v>
      </c>
      <c r="E40" s="52">
        <v>17900</v>
      </c>
      <c r="F40" s="52" t="s">
        <v>2</v>
      </c>
      <c r="G40" s="88">
        <v>23561.841190476189</v>
      </c>
      <c r="H40" s="88">
        <v>22213.553571428572</v>
      </c>
      <c r="I40" s="89" t="s">
        <v>2</v>
      </c>
      <c r="J40" s="21"/>
    </row>
    <row r="41" spans="1:10" ht="13.5" customHeight="1" x14ac:dyDescent="0.3">
      <c r="A41" s="74">
        <v>2009</v>
      </c>
      <c r="B41" s="72">
        <v>7200</v>
      </c>
      <c r="C41" s="72">
        <v>16100</v>
      </c>
      <c r="D41" s="72">
        <v>14200</v>
      </c>
      <c r="E41" s="72">
        <v>17600</v>
      </c>
      <c r="F41" s="72">
        <v>19000</v>
      </c>
      <c r="G41" s="86">
        <v>23507.137896825396</v>
      </c>
      <c r="H41" s="86">
        <v>22452.799206349209</v>
      </c>
      <c r="I41" s="86">
        <v>20941.92142857143</v>
      </c>
      <c r="J41" s="21"/>
    </row>
    <row r="42" spans="1:10" ht="13.5" customHeight="1" x14ac:dyDescent="0.3">
      <c r="A42" s="65">
        <v>2010</v>
      </c>
      <c r="B42" s="52">
        <v>7000</v>
      </c>
      <c r="C42" s="52">
        <v>15200</v>
      </c>
      <c r="D42" s="52">
        <v>14000</v>
      </c>
      <c r="E42" s="52">
        <v>17500</v>
      </c>
      <c r="F42" s="52">
        <v>19100</v>
      </c>
      <c r="G42" s="88">
        <v>23285.569480519476</v>
      </c>
      <c r="H42" s="89" t="s">
        <v>2</v>
      </c>
      <c r="I42" s="88">
        <v>20059.94841269841</v>
      </c>
      <c r="J42" s="21"/>
    </row>
    <row r="43" spans="1:10" ht="13.5" customHeight="1" x14ac:dyDescent="0.3">
      <c r="A43" s="74">
        <v>2011</v>
      </c>
      <c r="B43" s="72">
        <v>7050</v>
      </c>
      <c r="C43" s="72">
        <v>15500</v>
      </c>
      <c r="D43" s="72">
        <v>13850</v>
      </c>
      <c r="E43" s="72">
        <v>17460</v>
      </c>
      <c r="F43" s="72">
        <v>19300</v>
      </c>
      <c r="G43" s="86">
        <v>22307.795238095237</v>
      </c>
      <c r="H43" s="86">
        <v>22674.224025974025</v>
      </c>
      <c r="I43" s="86">
        <v>20136.677380952384</v>
      </c>
      <c r="J43" s="21"/>
    </row>
    <row r="44" spans="1:10" ht="13.5" customHeight="1" x14ac:dyDescent="0.3">
      <c r="A44" s="65">
        <v>2012</v>
      </c>
      <c r="B44" s="53">
        <v>7000</v>
      </c>
      <c r="C44" s="53">
        <v>15300</v>
      </c>
      <c r="D44" s="53">
        <v>13800</v>
      </c>
      <c r="E44" s="53">
        <v>17600</v>
      </c>
      <c r="F44" s="53">
        <v>18950</v>
      </c>
      <c r="G44" s="89">
        <v>17675.529870129871</v>
      </c>
      <c r="H44" s="89">
        <v>23009.871626984128</v>
      </c>
      <c r="I44" s="89">
        <v>20245.766904761906</v>
      </c>
      <c r="J44" s="21"/>
    </row>
    <row r="45" spans="1:10" ht="13.5" customHeight="1" x14ac:dyDescent="0.3">
      <c r="A45" s="74">
        <v>2013</v>
      </c>
      <c r="B45" s="72">
        <v>7050</v>
      </c>
      <c r="C45" s="72">
        <v>14900</v>
      </c>
      <c r="D45" s="72">
        <v>14100</v>
      </c>
      <c r="E45" s="72">
        <v>17800</v>
      </c>
      <c r="F45" s="72">
        <v>19100</v>
      </c>
      <c r="G45" s="86">
        <v>17905.135714285712</v>
      </c>
      <c r="H45" s="86">
        <v>23787.278571428571</v>
      </c>
      <c r="I45" s="86">
        <v>21144.850340136054</v>
      </c>
      <c r="J45" s="21"/>
    </row>
    <row r="46" spans="1:10" ht="13.5" customHeight="1" x14ac:dyDescent="0.3">
      <c r="A46" s="65">
        <v>2014</v>
      </c>
      <c r="B46" s="53">
        <v>7300</v>
      </c>
      <c r="C46" s="53">
        <v>14600</v>
      </c>
      <c r="D46" s="53">
        <v>13600</v>
      </c>
      <c r="E46" s="53">
        <v>18650</v>
      </c>
      <c r="F46" s="53">
        <v>18100</v>
      </c>
      <c r="G46" s="89">
        <v>18840.343452380952</v>
      </c>
      <c r="H46" s="89">
        <v>22447.047619047618</v>
      </c>
      <c r="I46" s="89">
        <v>21015.788095238095</v>
      </c>
      <c r="J46" s="21"/>
    </row>
    <row r="47" spans="1:10" ht="13.5" customHeight="1" x14ac:dyDescent="0.3">
      <c r="A47" s="74">
        <v>2015</v>
      </c>
      <c r="B47" s="72">
        <v>7300</v>
      </c>
      <c r="C47" s="72">
        <v>14300</v>
      </c>
      <c r="D47" s="72">
        <v>14300</v>
      </c>
      <c r="E47" s="72">
        <v>19100</v>
      </c>
      <c r="F47" s="72">
        <v>19400</v>
      </c>
      <c r="G47" s="86">
        <v>19244.898015873016</v>
      </c>
      <c r="H47" s="86">
        <v>22997.913392857143</v>
      </c>
      <c r="I47" s="86" t="s">
        <v>2</v>
      </c>
      <c r="J47" s="21"/>
    </row>
    <row r="48" spans="1:10" s="84" customFormat="1" ht="13.5" customHeight="1" x14ac:dyDescent="0.3">
      <c r="A48" s="90">
        <v>2016</v>
      </c>
      <c r="B48" s="89">
        <v>7200</v>
      </c>
      <c r="C48" s="89">
        <v>14100</v>
      </c>
      <c r="D48" s="89">
        <v>14600</v>
      </c>
      <c r="E48" s="89">
        <v>19300</v>
      </c>
      <c r="F48" s="89">
        <v>18300</v>
      </c>
      <c r="G48" s="89" t="s">
        <v>2</v>
      </c>
      <c r="H48" s="89">
        <v>23493.964285714286</v>
      </c>
      <c r="I48" s="89">
        <v>18771.382857142857</v>
      </c>
    </row>
    <row r="49" spans="1:10" s="110" customFormat="1" ht="13.5" customHeight="1" x14ac:dyDescent="0.3">
      <c r="A49" s="125">
        <v>2017</v>
      </c>
      <c r="B49" s="124">
        <v>7200</v>
      </c>
      <c r="C49" s="124">
        <v>13700</v>
      </c>
      <c r="D49" s="124">
        <v>13800</v>
      </c>
      <c r="E49" s="124">
        <v>19100</v>
      </c>
      <c r="F49" s="124">
        <v>19200</v>
      </c>
      <c r="G49" s="124">
        <v>19900</v>
      </c>
      <c r="H49" s="124">
        <v>21500</v>
      </c>
      <c r="I49" s="124">
        <v>19200</v>
      </c>
    </row>
    <row r="50" spans="1:10" s="127" customFormat="1" ht="13.5" customHeight="1" x14ac:dyDescent="0.3">
      <c r="A50" s="90">
        <v>2018</v>
      </c>
      <c r="B50" s="89">
        <v>7039</v>
      </c>
      <c r="C50" s="89">
        <v>13835</v>
      </c>
      <c r="D50" s="89">
        <v>13702</v>
      </c>
      <c r="E50" s="89">
        <v>19933</v>
      </c>
      <c r="F50" s="89">
        <v>18587</v>
      </c>
      <c r="G50" s="89">
        <v>20027</v>
      </c>
      <c r="H50" s="89">
        <v>22325</v>
      </c>
      <c r="I50" s="89">
        <v>18988</v>
      </c>
    </row>
    <row r="51" spans="1:10" s="127" customFormat="1" ht="13.5" customHeight="1" x14ac:dyDescent="0.3">
      <c r="A51" s="125" t="s">
        <v>160</v>
      </c>
      <c r="B51" s="124">
        <v>6569</v>
      </c>
      <c r="C51" s="124">
        <v>13596</v>
      </c>
      <c r="D51" s="124">
        <v>13779</v>
      </c>
      <c r="E51" s="137" t="s">
        <v>23</v>
      </c>
      <c r="F51" s="124">
        <v>18861</v>
      </c>
      <c r="G51" s="124">
        <v>20266</v>
      </c>
      <c r="H51" s="124">
        <v>22357</v>
      </c>
      <c r="I51" s="124">
        <v>17858</v>
      </c>
    </row>
    <row r="52" spans="1:10" s="25" customFormat="1" ht="13.5" customHeight="1" x14ac:dyDescent="0.3">
      <c r="A52" s="68"/>
      <c r="C52" s="53"/>
      <c r="D52" s="53"/>
      <c r="E52" s="53"/>
      <c r="F52" s="53"/>
      <c r="G52" s="53"/>
      <c r="H52" s="89"/>
      <c r="I52" s="89"/>
      <c r="J52" s="89"/>
    </row>
    <row r="53" spans="1:10" ht="13.5" customHeight="1" x14ac:dyDescent="0.3">
      <c r="A53" s="59" t="s">
        <v>95</v>
      </c>
      <c r="B53" s="51"/>
      <c r="C53" s="51"/>
      <c r="D53" s="51"/>
      <c r="E53" s="51"/>
      <c r="F53" s="51"/>
      <c r="G53" s="51"/>
      <c r="H53" s="51"/>
      <c r="I53" s="51"/>
      <c r="J53" s="51"/>
    </row>
    <row r="54" spans="1:10" ht="13.5" customHeight="1" x14ac:dyDescent="0.3">
      <c r="A54" s="59" t="s">
        <v>97</v>
      </c>
      <c r="B54" s="51"/>
      <c r="C54" s="51"/>
      <c r="D54" s="51"/>
      <c r="E54" s="51"/>
      <c r="F54" s="51"/>
      <c r="G54" s="51"/>
      <c r="H54" s="51"/>
      <c r="I54" s="51"/>
      <c r="J54" s="51"/>
    </row>
    <row r="55" spans="1:10" s="127" customFormat="1" ht="13.5" customHeight="1" x14ac:dyDescent="0.3">
      <c r="A55" s="59" t="s">
        <v>161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ht="13.5" customHeight="1" x14ac:dyDescent="0.3">
      <c r="A56" s="33"/>
      <c r="B56" s="26"/>
      <c r="C56" s="26"/>
      <c r="D56" s="26"/>
      <c r="E56" s="26"/>
      <c r="F56" s="26"/>
      <c r="G56" s="26"/>
      <c r="H56" s="26"/>
      <c r="I56" s="26"/>
      <c r="J56" s="26"/>
    </row>
    <row r="57" spans="1:10" ht="13.5" customHeight="1" x14ac:dyDescent="0.3">
      <c r="A57" s="43" t="s">
        <v>129</v>
      </c>
      <c r="B57" s="26"/>
      <c r="C57" s="26"/>
      <c r="D57" s="26"/>
      <c r="E57" s="26"/>
      <c r="F57" s="26"/>
      <c r="G57" s="26"/>
      <c r="H57" s="26"/>
      <c r="I57" s="26"/>
      <c r="J57" s="26"/>
    </row>
    <row r="58" spans="1:10" ht="13.5" customHeight="1" x14ac:dyDescent="0.3">
      <c r="B58" s="26"/>
      <c r="C58" s="26"/>
      <c r="D58" s="26"/>
      <c r="E58" s="26"/>
      <c r="F58" s="26"/>
      <c r="G58" s="26"/>
      <c r="H58" s="26"/>
      <c r="I58" s="26"/>
      <c r="J58" s="26"/>
    </row>
    <row r="59" spans="1:10" ht="13.5" customHeight="1" x14ac:dyDescent="0.3">
      <c r="B59" s="26"/>
      <c r="C59" s="26"/>
      <c r="D59" s="26"/>
      <c r="E59" s="26"/>
      <c r="F59" s="26"/>
      <c r="G59" s="26"/>
      <c r="H59" s="26"/>
      <c r="I59" s="26"/>
      <c r="J59" s="26"/>
    </row>
  </sheetData>
  <pageMargins left="0.31" right="0.23" top="0.75" bottom="0.75" header="0.36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2"/>
  <sheetViews>
    <sheetView zoomScaleNormal="100" workbookViewId="0">
      <pane ySplit="4" topLeftCell="A20" activePane="bottomLeft" state="frozen"/>
      <selection pane="bottomLeft" activeCell="G56" sqref="G56"/>
    </sheetView>
  </sheetViews>
  <sheetFormatPr defaultColWidth="11.453125" defaultRowHeight="13.5" customHeight="1" x14ac:dyDescent="0.3"/>
  <cols>
    <col min="1" max="1" width="20.7265625" style="21" customWidth="1"/>
    <col min="2" max="3" width="12.81640625" style="21" customWidth="1"/>
    <col min="4" max="4" width="11.453125" style="25"/>
    <col min="5" max="16384" width="11.453125" style="21"/>
  </cols>
  <sheetData>
    <row r="1" spans="1:7" s="7" customFormat="1" ht="13.5" customHeight="1" x14ac:dyDescent="0.3">
      <c r="A1" s="14" t="s">
        <v>102</v>
      </c>
      <c r="D1" s="15"/>
    </row>
    <row r="3" spans="1:7" ht="13.5" customHeight="1" x14ac:dyDescent="0.3">
      <c r="A3" s="41"/>
      <c r="B3" s="36" t="s">
        <v>33</v>
      </c>
      <c r="C3" s="36" t="s">
        <v>32</v>
      </c>
    </row>
    <row r="4" spans="1:7" ht="13.5" customHeight="1" x14ac:dyDescent="0.3">
      <c r="A4" s="41"/>
      <c r="B4" s="28" t="s">
        <v>78</v>
      </c>
      <c r="C4" s="28" t="s">
        <v>78</v>
      </c>
    </row>
    <row r="5" spans="1:7" ht="13.5" customHeight="1" x14ac:dyDescent="0.3">
      <c r="A5" s="75">
        <v>1978</v>
      </c>
      <c r="B5" s="32">
        <v>30667</v>
      </c>
      <c r="C5" s="76">
        <v>9702</v>
      </c>
    </row>
    <row r="6" spans="1:7" ht="13.5" customHeight="1" x14ac:dyDescent="0.3">
      <c r="A6" s="69">
        <v>1979</v>
      </c>
      <c r="B6" s="71">
        <v>34227</v>
      </c>
      <c r="C6" s="81">
        <v>8562</v>
      </c>
    </row>
    <row r="7" spans="1:7" ht="13.5" customHeight="1" x14ac:dyDescent="0.3">
      <c r="A7" s="75">
        <v>1980</v>
      </c>
      <c r="B7" s="76">
        <v>31352</v>
      </c>
      <c r="C7" s="76">
        <v>8116</v>
      </c>
      <c r="F7" s="76"/>
      <c r="G7" s="76"/>
    </row>
    <row r="8" spans="1:7" ht="13.5" customHeight="1" x14ac:dyDescent="0.3">
      <c r="A8" s="69">
        <v>1981</v>
      </c>
      <c r="B8" s="81">
        <v>31615</v>
      </c>
      <c r="C8" s="81">
        <v>8111</v>
      </c>
      <c r="F8" s="76"/>
      <c r="G8" s="76"/>
    </row>
    <row r="9" spans="1:7" ht="13.5" customHeight="1" x14ac:dyDescent="0.3">
      <c r="A9" s="75">
        <v>1982</v>
      </c>
      <c r="B9" s="76">
        <v>30727</v>
      </c>
      <c r="C9" s="76">
        <v>8587</v>
      </c>
      <c r="F9" s="76"/>
      <c r="G9" s="76"/>
    </row>
    <row r="10" spans="1:7" ht="13.5" customHeight="1" x14ac:dyDescent="0.3">
      <c r="A10" s="69">
        <v>1983</v>
      </c>
      <c r="B10" s="81">
        <v>29789</v>
      </c>
      <c r="C10" s="81">
        <v>8928</v>
      </c>
      <c r="F10" s="76"/>
      <c r="G10" s="76"/>
    </row>
    <row r="11" spans="1:7" ht="13.5" customHeight="1" x14ac:dyDescent="0.3">
      <c r="A11" s="75">
        <v>1984</v>
      </c>
      <c r="B11" s="76">
        <v>30600</v>
      </c>
      <c r="C11" s="76">
        <v>8562</v>
      </c>
      <c r="F11" s="76"/>
      <c r="G11" s="76"/>
    </row>
    <row r="12" spans="1:7" ht="13.5" customHeight="1" x14ac:dyDescent="0.3">
      <c r="A12" s="69">
        <v>1985</v>
      </c>
      <c r="B12" s="81">
        <v>35394</v>
      </c>
      <c r="C12" s="81">
        <v>11367</v>
      </c>
      <c r="F12" s="76"/>
      <c r="G12" s="76"/>
    </row>
    <row r="13" spans="1:7" ht="13.5" customHeight="1" x14ac:dyDescent="0.3">
      <c r="A13" s="75">
        <v>1986</v>
      </c>
      <c r="B13" s="76">
        <v>32044</v>
      </c>
      <c r="C13" s="76">
        <v>9126</v>
      </c>
      <c r="F13" s="76"/>
      <c r="G13" s="76"/>
    </row>
    <row r="14" spans="1:7" ht="13.5" customHeight="1" x14ac:dyDescent="0.3">
      <c r="A14" s="69">
        <v>1987</v>
      </c>
      <c r="B14" s="81">
        <v>31279</v>
      </c>
      <c r="C14" s="81">
        <v>8596</v>
      </c>
      <c r="F14" s="76"/>
      <c r="G14" s="76"/>
    </row>
    <row r="15" spans="1:7" ht="13.5" customHeight="1" x14ac:dyDescent="0.3">
      <c r="A15" s="75">
        <v>1988</v>
      </c>
      <c r="B15" s="76">
        <v>33941</v>
      </c>
      <c r="C15" s="76">
        <v>8293</v>
      </c>
      <c r="F15" s="76"/>
      <c r="G15" s="76"/>
    </row>
    <row r="16" spans="1:7" ht="13.5" customHeight="1" x14ac:dyDescent="0.3">
      <c r="A16" s="69">
        <v>1989</v>
      </c>
      <c r="B16" s="81">
        <v>36956</v>
      </c>
      <c r="C16" s="81">
        <v>10906</v>
      </c>
      <c r="F16" s="76"/>
      <c r="G16" s="76"/>
    </row>
    <row r="17" spans="1:7" ht="13.5" customHeight="1" x14ac:dyDescent="0.3">
      <c r="A17" s="75">
        <v>1990</v>
      </c>
      <c r="B17" s="76">
        <v>37404</v>
      </c>
      <c r="C17" s="76">
        <v>10734</v>
      </c>
      <c r="F17" s="76"/>
      <c r="G17" s="76"/>
    </row>
    <row r="18" spans="1:7" ht="13.5" customHeight="1" x14ac:dyDescent="0.3">
      <c r="A18" s="69">
        <v>1991</v>
      </c>
      <c r="B18" s="81">
        <v>35811</v>
      </c>
      <c r="C18" s="81">
        <v>11059</v>
      </c>
      <c r="F18" s="76"/>
      <c r="G18" s="76"/>
    </row>
    <row r="19" spans="1:7" ht="13.5" customHeight="1" x14ac:dyDescent="0.3">
      <c r="A19" s="75">
        <v>1992</v>
      </c>
      <c r="B19" s="76">
        <v>34142</v>
      </c>
      <c r="C19" s="76">
        <v>9994</v>
      </c>
      <c r="F19" s="76"/>
      <c r="G19" s="76"/>
    </row>
    <row r="20" spans="1:7" ht="13.5" customHeight="1" x14ac:dyDescent="0.3">
      <c r="A20" s="69">
        <v>1993</v>
      </c>
      <c r="B20" s="81">
        <v>30958</v>
      </c>
      <c r="C20" s="81">
        <v>9934</v>
      </c>
      <c r="F20" s="76"/>
      <c r="G20" s="76"/>
    </row>
    <row r="21" spans="1:7" ht="13.5" customHeight="1" x14ac:dyDescent="0.3">
      <c r="A21" s="75">
        <v>1994</v>
      </c>
      <c r="B21" s="76">
        <v>37947</v>
      </c>
      <c r="C21" s="76">
        <v>10321</v>
      </c>
      <c r="F21" s="76"/>
      <c r="G21" s="76"/>
    </row>
    <row r="22" spans="1:7" ht="13.5" customHeight="1" x14ac:dyDescent="0.3">
      <c r="A22" s="69">
        <v>1995</v>
      </c>
      <c r="B22" s="81">
        <v>36516</v>
      </c>
      <c r="C22" s="81">
        <v>10021</v>
      </c>
      <c r="F22" s="76"/>
      <c r="G22" s="76"/>
    </row>
    <row r="23" spans="1:7" ht="13.5" customHeight="1" x14ac:dyDescent="0.3">
      <c r="A23" s="75">
        <v>1996</v>
      </c>
      <c r="B23" s="76">
        <v>34447</v>
      </c>
      <c r="C23" s="76">
        <v>9508</v>
      </c>
      <c r="F23" s="76"/>
      <c r="G23" s="76"/>
    </row>
    <row r="24" spans="1:7" ht="13.5" customHeight="1" x14ac:dyDescent="0.3">
      <c r="A24" s="69">
        <v>1997</v>
      </c>
      <c r="B24" s="81">
        <v>32434</v>
      </c>
      <c r="C24" s="81">
        <v>9684</v>
      </c>
      <c r="F24" s="76"/>
      <c r="G24" s="76"/>
    </row>
    <row r="25" spans="1:7" ht="13.5" customHeight="1" x14ac:dyDescent="0.3">
      <c r="A25" s="75">
        <v>1998</v>
      </c>
      <c r="B25" s="76">
        <v>26230</v>
      </c>
      <c r="C25" s="76">
        <v>11167</v>
      </c>
      <c r="F25" s="76"/>
      <c r="G25" s="76"/>
    </row>
    <row r="26" spans="1:7" ht="13.5" customHeight="1" x14ac:dyDescent="0.3">
      <c r="A26" s="69" t="s">
        <v>79</v>
      </c>
      <c r="B26" s="81">
        <v>21856</v>
      </c>
      <c r="C26" s="81">
        <v>6438</v>
      </c>
      <c r="F26" s="76"/>
      <c r="G26" s="76"/>
    </row>
    <row r="27" spans="1:7" ht="13.5" customHeight="1" x14ac:dyDescent="0.3">
      <c r="A27" s="75" t="s">
        <v>80</v>
      </c>
      <c r="B27" s="76">
        <v>24126</v>
      </c>
      <c r="C27" s="76">
        <v>13362</v>
      </c>
      <c r="F27" s="76"/>
      <c r="G27" s="76"/>
    </row>
    <row r="28" spans="1:7" ht="13.5" customHeight="1" x14ac:dyDescent="0.3">
      <c r="A28" s="69">
        <v>2001</v>
      </c>
      <c r="B28" s="81">
        <v>34248</v>
      </c>
      <c r="C28" s="81">
        <v>16506</v>
      </c>
      <c r="F28" s="76"/>
      <c r="G28" s="76"/>
    </row>
    <row r="29" spans="1:7" ht="13.5" customHeight="1" x14ac:dyDescent="0.3">
      <c r="A29" s="31">
        <v>2002</v>
      </c>
      <c r="B29" s="76">
        <v>36661</v>
      </c>
      <c r="C29" s="76">
        <v>12615</v>
      </c>
      <c r="F29" s="76"/>
      <c r="G29" s="76"/>
    </row>
    <row r="30" spans="1:7" ht="13.5" customHeight="1" x14ac:dyDescent="0.3">
      <c r="A30" s="69">
        <v>2003</v>
      </c>
      <c r="B30" s="81">
        <v>30636</v>
      </c>
      <c r="C30" s="81">
        <v>12396</v>
      </c>
      <c r="F30" s="76"/>
      <c r="G30" s="76"/>
    </row>
    <row r="31" spans="1:7" ht="13.5" customHeight="1" x14ac:dyDescent="0.3">
      <c r="A31" s="31">
        <v>2004</v>
      </c>
      <c r="B31" s="76">
        <v>33144</v>
      </c>
      <c r="C31" s="76">
        <v>11630</v>
      </c>
      <c r="F31" s="76"/>
      <c r="G31" s="76"/>
    </row>
    <row r="32" spans="1:7" ht="13.5" customHeight="1" x14ac:dyDescent="0.3">
      <c r="A32" s="69">
        <v>2005</v>
      </c>
      <c r="B32" s="81">
        <v>32760</v>
      </c>
      <c r="C32" s="81">
        <v>12413</v>
      </c>
      <c r="F32" s="76"/>
      <c r="G32" s="76"/>
    </row>
    <row r="33" spans="1:7" ht="13.5" customHeight="1" x14ac:dyDescent="0.3">
      <c r="A33" s="31">
        <v>2006</v>
      </c>
      <c r="B33" s="76">
        <v>34591</v>
      </c>
      <c r="C33" s="76">
        <v>15814</v>
      </c>
      <c r="F33" s="76"/>
      <c r="G33" s="76"/>
    </row>
    <row r="34" spans="1:7" ht="13.5" customHeight="1" x14ac:dyDescent="0.3">
      <c r="A34" s="69">
        <v>2007</v>
      </c>
      <c r="B34" s="81">
        <v>37462</v>
      </c>
      <c r="C34" s="81">
        <v>18588</v>
      </c>
      <c r="F34" s="76"/>
      <c r="G34" s="76"/>
    </row>
    <row r="35" spans="1:7" ht="13.5" customHeight="1" x14ac:dyDescent="0.3">
      <c r="A35" s="31">
        <v>2008</v>
      </c>
      <c r="B35" s="76">
        <v>36218</v>
      </c>
      <c r="C35" s="76">
        <v>16583</v>
      </c>
      <c r="F35" s="76"/>
      <c r="G35" s="76"/>
    </row>
    <row r="36" spans="1:7" ht="13.5" customHeight="1" x14ac:dyDescent="0.3">
      <c r="A36" s="69">
        <v>2009</v>
      </c>
      <c r="B36" s="81">
        <v>38868</v>
      </c>
      <c r="C36" s="81">
        <v>26387</v>
      </c>
      <c r="F36" s="76"/>
      <c r="G36" s="76"/>
    </row>
    <row r="37" spans="1:7" ht="13.5" customHeight="1" x14ac:dyDescent="0.3">
      <c r="A37" s="31">
        <v>2010</v>
      </c>
      <c r="B37" s="76">
        <v>35391</v>
      </c>
      <c r="C37" s="76">
        <v>29311</v>
      </c>
      <c r="F37" s="76"/>
      <c r="G37" s="76"/>
    </row>
    <row r="38" spans="1:7" ht="13.5" customHeight="1" x14ac:dyDescent="0.3">
      <c r="A38" s="69">
        <v>2011</v>
      </c>
      <c r="B38" s="81">
        <v>38878</v>
      </c>
      <c r="C38" s="81">
        <v>45538</v>
      </c>
      <c r="F38" s="76"/>
      <c r="G38" s="76"/>
    </row>
    <row r="39" spans="1:7" ht="13.5" customHeight="1" x14ac:dyDescent="0.3">
      <c r="A39" s="31">
        <v>2012</v>
      </c>
      <c r="B39" s="32">
        <v>33013</v>
      </c>
      <c r="C39" s="32">
        <v>27762</v>
      </c>
      <c r="F39" s="76"/>
      <c r="G39" s="76"/>
    </row>
    <row r="40" spans="1:7" ht="13.5" customHeight="1" x14ac:dyDescent="0.3">
      <c r="A40" s="69">
        <v>2013</v>
      </c>
      <c r="B40" s="81">
        <v>36629</v>
      </c>
      <c r="C40" s="81">
        <v>23708</v>
      </c>
      <c r="F40" s="76"/>
      <c r="G40" s="76"/>
    </row>
    <row r="41" spans="1:7" ht="13.5" customHeight="1" x14ac:dyDescent="0.3">
      <c r="A41" s="31">
        <v>2014</v>
      </c>
      <c r="B41" s="32">
        <v>39765</v>
      </c>
      <c r="C41" s="32">
        <v>17106</v>
      </c>
      <c r="F41" s="76"/>
      <c r="G41" s="76"/>
    </row>
    <row r="42" spans="1:7" ht="13.5" customHeight="1" x14ac:dyDescent="0.3">
      <c r="A42" s="69">
        <v>2015</v>
      </c>
      <c r="B42" s="81">
        <v>37821</v>
      </c>
      <c r="C42" s="81">
        <v>16526</v>
      </c>
      <c r="F42" s="76"/>
      <c r="G42" s="76"/>
    </row>
    <row r="43" spans="1:7" s="25" customFormat="1" ht="13.5" customHeight="1" x14ac:dyDescent="0.3">
      <c r="A43" s="31">
        <v>2016</v>
      </c>
      <c r="B43" s="32">
        <v>38200</v>
      </c>
      <c r="C43" s="32">
        <v>20704</v>
      </c>
      <c r="F43" s="96"/>
      <c r="G43" s="96"/>
    </row>
    <row r="44" spans="1:7" s="84" customFormat="1" ht="13.5" customHeight="1" x14ac:dyDescent="0.3">
      <c r="A44" s="85">
        <v>2017</v>
      </c>
      <c r="B44" s="71">
        <v>38717</v>
      </c>
      <c r="C44" s="71">
        <v>20078</v>
      </c>
      <c r="D44" s="25"/>
      <c r="F44" s="76"/>
      <c r="G44" s="76"/>
    </row>
    <row r="45" spans="1:7" s="128" customFormat="1" ht="13.5" customHeight="1" x14ac:dyDescent="0.3">
      <c r="A45" s="130">
        <v>2018</v>
      </c>
      <c r="B45" s="131">
        <v>36515</v>
      </c>
      <c r="C45" s="131">
        <v>17232</v>
      </c>
      <c r="D45" s="133"/>
      <c r="F45" s="96"/>
      <c r="G45" s="96"/>
    </row>
    <row r="46" spans="1:7" s="127" customFormat="1" ht="13.5" customHeight="1" x14ac:dyDescent="0.3">
      <c r="A46" s="114">
        <v>2019</v>
      </c>
      <c r="B46" s="115">
        <v>39047</v>
      </c>
      <c r="C46" s="115">
        <v>19953</v>
      </c>
      <c r="D46" s="128"/>
      <c r="F46" s="76"/>
      <c r="G46" s="76"/>
    </row>
    <row r="47" spans="1:7" ht="13.5" customHeight="1" x14ac:dyDescent="0.3">
      <c r="A47" s="31"/>
      <c r="B47" s="77"/>
      <c r="C47" s="62"/>
    </row>
    <row r="48" spans="1:7" ht="13.5" customHeight="1" x14ac:dyDescent="0.3">
      <c r="A48" s="25" t="s">
        <v>81</v>
      </c>
      <c r="B48" s="62"/>
    </row>
    <row r="49" spans="1:3" ht="13.5" customHeight="1" x14ac:dyDescent="0.3">
      <c r="A49" s="25"/>
      <c r="B49" s="62"/>
    </row>
    <row r="50" spans="1:3" ht="13.5" customHeight="1" x14ac:dyDescent="0.3">
      <c r="A50" s="78" t="s">
        <v>146</v>
      </c>
    </row>
    <row r="51" spans="1:3" ht="13.5" customHeight="1" x14ac:dyDescent="0.3">
      <c r="B51" s="79"/>
      <c r="C51" s="80"/>
    </row>
    <row r="52" spans="1:3" ht="13.5" customHeight="1" x14ac:dyDescent="0.3">
      <c r="A52" s="80"/>
      <c r="B52" s="80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80"/>
  <sheetViews>
    <sheetView zoomScaleNormal="100" workbookViewId="0">
      <selection activeCell="E20" sqref="E20"/>
    </sheetView>
  </sheetViews>
  <sheetFormatPr defaultColWidth="11.453125" defaultRowHeight="13.5" customHeight="1" x14ac:dyDescent="0.3"/>
  <cols>
    <col min="1" max="1" width="11.453125" style="21"/>
    <col min="2" max="2" width="12" style="21" customWidth="1"/>
    <col min="3" max="3" width="12.453125" style="21" customWidth="1"/>
    <col min="4" max="16384" width="11.453125" style="21"/>
  </cols>
  <sheetData>
    <row r="1" spans="1:21" s="7" customFormat="1" ht="13.5" customHeight="1" x14ac:dyDescent="0.25">
      <c r="A1" s="13" t="s">
        <v>151</v>
      </c>
      <c r="B1" s="13"/>
      <c r="C1" s="13"/>
      <c r="D1" s="13"/>
      <c r="E1" s="13"/>
      <c r="F1" s="13"/>
      <c r="G1" s="30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s="110" customFormat="1" ht="13.5" customHeight="1" x14ac:dyDescent="0.25">
      <c r="A2" s="110" t="s">
        <v>34</v>
      </c>
      <c r="B2" s="24"/>
      <c r="G2" s="26"/>
      <c r="J2" s="116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s="110" customFormat="1" ht="13.5" customHeight="1" x14ac:dyDescent="0.25">
      <c r="B3" s="24"/>
      <c r="G3" s="26"/>
      <c r="J3" s="116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s="37" customFormat="1" ht="13.5" customHeight="1" x14ac:dyDescent="0.25">
      <c r="A4" s="36"/>
      <c r="B4" s="36"/>
      <c r="C4" s="36"/>
      <c r="D4" s="36" t="s">
        <v>35</v>
      </c>
      <c r="E4" s="36"/>
      <c r="F4" s="36"/>
      <c r="G4" s="36" t="s">
        <v>36</v>
      </c>
      <c r="J4" s="116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s="110" customFormat="1" ht="13.5" customHeight="1" x14ac:dyDescent="0.25">
      <c r="A5" s="57"/>
      <c r="B5" s="28" t="s">
        <v>82</v>
      </c>
      <c r="C5" s="28" t="s">
        <v>127</v>
      </c>
      <c r="D5" s="28" t="s">
        <v>1</v>
      </c>
      <c r="E5" s="28" t="s">
        <v>84</v>
      </c>
      <c r="F5" s="28" t="s">
        <v>84</v>
      </c>
      <c r="G5" s="28" t="s">
        <v>1</v>
      </c>
      <c r="J5" s="116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s="110" customFormat="1" ht="13.5" customHeight="1" x14ac:dyDescent="0.25">
      <c r="A6" s="57"/>
      <c r="B6" s="57"/>
      <c r="C6" s="28" t="s">
        <v>83</v>
      </c>
      <c r="D6" s="57"/>
      <c r="E6" s="28" t="s">
        <v>85</v>
      </c>
      <c r="F6" s="28" t="s">
        <v>86</v>
      </c>
      <c r="G6" s="28"/>
      <c r="J6" s="116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11" customFormat="1" ht="13.5" customHeight="1" x14ac:dyDescent="0.25">
      <c r="A7" s="112">
        <v>2016</v>
      </c>
      <c r="B7" s="32">
        <v>648</v>
      </c>
      <c r="C7" s="32">
        <v>328</v>
      </c>
      <c r="D7" s="32">
        <v>976</v>
      </c>
      <c r="E7" s="32">
        <v>393</v>
      </c>
      <c r="F7" s="32">
        <v>1</v>
      </c>
      <c r="G7" s="32">
        <v>394</v>
      </c>
      <c r="J7" s="116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s="111" customFormat="1" ht="13.5" customHeight="1" x14ac:dyDescent="0.25">
      <c r="A8" s="114">
        <v>2017</v>
      </c>
      <c r="B8" s="115">
        <v>674</v>
      </c>
      <c r="C8" s="115">
        <v>306</v>
      </c>
      <c r="D8" s="115">
        <v>980</v>
      </c>
      <c r="E8" s="115">
        <v>360</v>
      </c>
      <c r="F8" s="115">
        <v>4</v>
      </c>
      <c r="G8" s="115">
        <v>364</v>
      </c>
      <c r="J8" s="116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s="128" customFormat="1" ht="13.5" customHeight="1" x14ac:dyDescent="0.25">
      <c r="A9" s="130">
        <v>2018</v>
      </c>
      <c r="B9" s="131">
        <v>669</v>
      </c>
      <c r="C9" s="131">
        <v>319</v>
      </c>
      <c r="D9" s="131">
        <v>988</v>
      </c>
      <c r="E9" s="131">
        <v>363</v>
      </c>
      <c r="F9" s="131">
        <v>1</v>
      </c>
      <c r="G9" s="131">
        <v>364</v>
      </c>
      <c r="J9" s="134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</row>
    <row r="10" spans="1:21" s="111" customFormat="1" ht="13.5" customHeight="1" x14ac:dyDescent="0.25">
      <c r="A10" s="114">
        <v>2019</v>
      </c>
      <c r="B10" s="115">
        <v>777</v>
      </c>
      <c r="C10" s="115">
        <f>+D10-B10</f>
        <v>374</v>
      </c>
      <c r="D10" s="115">
        <v>1151</v>
      </c>
      <c r="E10" s="115">
        <v>373</v>
      </c>
      <c r="F10" s="115">
        <v>1</v>
      </c>
      <c r="G10" s="115">
        <v>374</v>
      </c>
      <c r="H10" s="128"/>
      <c r="J10" s="116"/>
      <c r="K10" s="7"/>
      <c r="L10" s="7"/>
      <c r="M10" s="138"/>
      <c r="N10" s="7"/>
      <c r="O10" s="7"/>
      <c r="P10" s="7"/>
      <c r="Q10" s="7"/>
      <c r="R10" s="7"/>
      <c r="S10" s="7"/>
      <c r="T10" s="7"/>
      <c r="U10" s="7"/>
    </row>
    <row r="11" spans="1:21" s="118" customFormat="1" ht="13.5" customHeight="1" x14ac:dyDescent="0.25">
      <c r="A11" s="130"/>
      <c r="B11" s="131"/>
      <c r="C11" s="131"/>
      <c r="D11" s="131"/>
      <c r="E11" s="131"/>
      <c r="F11" s="131"/>
      <c r="G11" s="131"/>
      <c r="H11" s="128"/>
      <c r="J11" s="1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s="118" customFormat="1" ht="13.5" customHeight="1" x14ac:dyDescent="0.25">
      <c r="A12" s="130" t="s">
        <v>154</v>
      </c>
      <c r="B12" s="131"/>
      <c r="C12" s="131"/>
      <c r="D12" s="131"/>
      <c r="E12" s="131"/>
      <c r="F12" s="131"/>
      <c r="G12" s="131"/>
      <c r="H12" s="128"/>
      <c r="J12" s="1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s="133" customFormat="1" ht="13.5" customHeight="1" x14ac:dyDescent="0.25">
      <c r="A13" s="130" t="s">
        <v>155</v>
      </c>
      <c r="B13" s="131"/>
      <c r="C13" s="131"/>
      <c r="D13" s="131"/>
      <c r="E13" s="131"/>
      <c r="F13" s="131"/>
      <c r="G13" s="131"/>
      <c r="H13" s="128"/>
      <c r="J13" s="134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</row>
    <row r="14" spans="1:21" s="118" customFormat="1" ht="13.5" customHeight="1" x14ac:dyDescent="0.25">
      <c r="A14" s="130" t="s">
        <v>156</v>
      </c>
      <c r="B14" s="131"/>
      <c r="C14" s="131"/>
      <c r="D14" s="131"/>
      <c r="E14" s="131"/>
      <c r="F14" s="131"/>
      <c r="G14" s="131"/>
      <c r="H14" s="128"/>
      <c r="J14" s="1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s="119" customFormat="1" ht="13.5" customHeight="1" x14ac:dyDescent="0.25">
      <c r="A15" s="127" t="s">
        <v>158</v>
      </c>
      <c r="B15" s="131"/>
      <c r="C15" s="131"/>
      <c r="D15" s="131"/>
      <c r="E15" s="131"/>
      <c r="F15" s="131"/>
      <c r="G15" s="131"/>
      <c r="H15" s="128"/>
      <c r="J15" s="11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s="110" customFormat="1" ht="13.5" customHeight="1" x14ac:dyDescent="0.25">
      <c r="A16" s="127" t="s">
        <v>157</v>
      </c>
      <c r="B16" s="127"/>
      <c r="C16" s="127"/>
      <c r="D16" s="127"/>
      <c r="E16" s="127"/>
      <c r="F16" s="127"/>
      <c r="G16" s="129"/>
      <c r="H16" s="127"/>
      <c r="J16" s="11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s="110" customFormat="1" ht="13.5" customHeight="1" x14ac:dyDescent="0.25">
      <c r="B17" s="24"/>
      <c r="G17" s="26"/>
      <c r="J17" s="11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s="110" customFormat="1" ht="13.5" customHeight="1" x14ac:dyDescent="0.25">
      <c r="A18" s="132" t="s">
        <v>152</v>
      </c>
      <c r="B18" s="24"/>
      <c r="G18" s="26"/>
      <c r="J18" s="11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s="110" customFormat="1" ht="13.5" customHeight="1" x14ac:dyDescent="0.25">
      <c r="A19" s="120"/>
      <c r="B19" s="24"/>
      <c r="G19" s="26"/>
      <c r="J19" s="11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s="7" customFormat="1" ht="13.5" customHeight="1" x14ac:dyDescent="0.3">
      <c r="A20" s="110"/>
      <c r="B20" s="24"/>
      <c r="C20" s="110"/>
      <c r="D20" s="110"/>
      <c r="E20" s="110"/>
      <c r="F20" s="110"/>
      <c r="G20" s="26"/>
      <c r="H20" s="110"/>
    </row>
    <row r="21" spans="1:21" s="110" customFormat="1" ht="13.5" customHeight="1" x14ac:dyDescent="0.35">
      <c r="A21" s="13" t="s">
        <v>153</v>
      </c>
      <c r="B21" s="13"/>
      <c r="C21" s="13"/>
      <c r="D21" s="13"/>
      <c r="E21" s="13"/>
      <c r="F21" s="13"/>
      <c r="G21" s="30"/>
      <c r="H21" s="7"/>
      <c r="J21" s="121"/>
    </row>
    <row r="22" spans="1:21" s="7" customFormat="1" ht="13.5" customHeight="1" x14ac:dyDescent="0.3">
      <c r="A22" s="110"/>
      <c r="B22" s="24"/>
      <c r="C22" s="110"/>
      <c r="D22" s="110"/>
      <c r="E22" s="110"/>
      <c r="F22" s="110"/>
      <c r="G22" s="26"/>
      <c r="H22" s="110"/>
    </row>
    <row r="23" spans="1:21" ht="13.5" customHeight="1" x14ac:dyDescent="0.3">
      <c r="A23" s="13" t="s">
        <v>101</v>
      </c>
      <c r="B23" s="13"/>
      <c r="C23" s="13"/>
      <c r="D23" s="13"/>
      <c r="E23" s="13"/>
      <c r="F23" s="13"/>
      <c r="G23" s="30"/>
      <c r="H23" s="7"/>
    </row>
    <row r="24" spans="1:21" ht="13.5" customHeight="1" x14ac:dyDescent="0.3">
      <c r="A24" s="21" t="s">
        <v>34</v>
      </c>
      <c r="B24" s="24"/>
      <c r="G24" s="26"/>
    </row>
    <row r="25" spans="1:21" s="37" customFormat="1" ht="13.5" customHeight="1" x14ac:dyDescent="0.3">
      <c r="A25" s="21"/>
      <c r="B25" s="24"/>
      <c r="C25" s="21"/>
      <c r="D25" s="21"/>
      <c r="E25" s="21"/>
      <c r="F25" s="21"/>
      <c r="G25" s="26"/>
      <c r="H25" s="21"/>
    </row>
    <row r="26" spans="1:21" ht="13.5" customHeight="1" x14ac:dyDescent="0.3">
      <c r="A26" s="36"/>
      <c r="B26" s="36"/>
      <c r="C26" s="36"/>
      <c r="D26" s="36" t="s">
        <v>35</v>
      </c>
      <c r="E26" s="36"/>
      <c r="F26" s="36"/>
      <c r="G26" s="36" t="s">
        <v>36</v>
      </c>
      <c r="H26" s="37"/>
    </row>
    <row r="27" spans="1:21" ht="13.5" customHeight="1" x14ac:dyDescent="0.3">
      <c r="A27" s="57"/>
      <c r="B27" s="28" t="s">
        <v>82</v>
      </c>
      <c r="C27" s="28" t="s">
        <v>127</v>
      </c>
      <c r="D27" s="28" t="s">
        <v>1</v>
      </c>
      <c r="E27" s="28" t="s">
        <v>84</v>
      </c>
      <c r="F27" s="28" t="s">
        <v>84</v>
      </c>
      <c r="G27" s="28" t="s">
        <v>1</v>
      </c>
    </row>
    <row r="28" spans="1:21" ht="13.5" customHeight="1" x14ac:dyDescent="0.3">
      <c r="A28" s="57"/>
      <c r="B28" s="57"/>
      <c r="C28" s="28" t="s">
        <v>83</v>
      </c>
      <c r="D28" s="57"/>
      <c r="E28" s="28" t="s">
        <v>85</v>
      </c>
      <c r="F28" s="28" t="s">
        <v>86</v>
      </c>
      <c r="G28" s="28"/>
    </row>
    <row r="29" spans="1:21" ht="13.5" customHeight="1" x14ac:dyDescent="0.3">
      <c r="A29" s="31">
        <v>1970</v>
      </c>
      <c r="B29" s="32">
        <v>1319</v>
      </c>
      <c r="C29" s="32">
        <v>545</v>
      </c>
      <c r="D29" s="32">
        <v>1864</v>
      </c>
      <c r="E29" s="32">
        <v>627</v>
      </c>
      <c r="F29" s="32">
        <v>10</v>
      </c>
      <c r="G29" s="32">
        <v>637</v>
      </c>
    </row>
    <row r="30" spans="1:21" ht="13.5" customHeight="1" x14ac:dyDescent="0.3">
      <c r="A30" s="69">
        <v>1971</v>
      </c>
      <c r="B30" s="71">
        <v>1289</v>
      </c>
      <c r="C30" s="71">
        <v>585</v>
      </c>
      <c r="D30" s="71">
        <v>1874</v>
      </c>
      <c r="E30" s="71">
        <v>702</v>
      </c>
      <c r="F30" s="71">
        <v>11</v>
      </c>
      <c r="G30" s="71">
        <v>713</v>
      </c>
    </row>
    <row r="31" spans="1:21" ht="13.5" customHeight="1" x14ac:dyDescent="0.3">
      <c r="A31" s="31">
        <v>1972</v>
      </c>
      <c r="B31" s="32">
        <v>1233</v>
      </c>
      <c r="C31" s="32">
        <v>513</v>
      </c>
      <c r="D31" s="32">
        <v>1746</v>
      </c>
      <c r="E31" s="32">
        <v>590</v>
      </c>
      <c r="F31" s="32">
        <v>17</v>
      </c>
      <c r="G31" s="32">
        <v>607</v>
      </c>
    </row>
    <row r="32" spans="1:21" ht="13.5" customHeight="1" x14ac:dyDescent="0.3">
      <c r="A32" s="69">
        <v>1973</v>
      </c>
      <c r="B32" s="71">
        <v>1237</v>
      </c>
      <c r="C32" s="71">
        <v>370</v>
      </c>
      <c r="D32" s="71">
        <v>1607</v>
      </c>
      <c r="E32" s="71">
        <v>416</v>
      </c>
      <c r="F32" s="71">
        <v>9</v>
      </c>
      <c r="G32" s="71">
        <v>425</v>
      </c>
    </row>
    <row r="33" spans="1:7" ht="13.5" customHeight="1" x14ac:dyDescent="0.3">
      <c r="A33" s="31">
        <v>1974</v>
      </c>
      <c r="B33" s="32">
        <v>1179</v>
      </c>
      <c r="C33" s="32">
        <v>363</v>
      </c>
      <c r="D33" s="32">
        <v>1542</v>
      </c>
      <c r="E33" s="32">
        <v>417</v>
      </c>
      <c r="F33" s="32">
        <v>13</v>
      </c>
      <c r="G33" s="32">
        <v>430</v>
      </c>
    </row>
    <row r="34" spans="1:7" ht="13.5" customHeight="1" x14ac:dyDescent="0.3">
      <c r="A34" s="69">
        <v>1975</v>
      </c>
      <c r="B34" s="71">
        <v>1166</v>
      </c>
      <c r="C34" s="71">
        <v>385</v>
      </c>
      <c r="D34" s="71">
        <v>1551</v>
      </c>
      <c r="E34" s="71">
        <v>434</v>
      </c>
      <c r="F34" s="71">
        <v>7</v>
      </c>
      <c r="G34" s="71">
        <v>441</v>
      </c>
    </row>
    <row r="35" spans="1:7" ht="13.5" customHeight="1" x14ac:dyDescent="0.3">
      <c r="A35" s="31">
        <v>1976</v>
      </c>
      <c r="B35" s="32">
        <v>963</v>
      </c>
      <c r="C35" s="32">
        <v>391</v>
      </c>
      <c r="D35" s="32">
        <v>1354</v>
      </c>
      <c r="E35" s="32">
        <v>449</v>
      </c>
      <c r="F35" s="32">
        <v>10</v>
      </c>
      <c r="G35" s="32">
        <v>459</v>
      </c>
    </row>
    <row r="36" spans="1:7" ht="13.5" customHeight="1" x14ac:dyDescent="0.3">
      <c r="A36" s="69">
        <v>1977</v>
      </c>
      <c r="B36" s="71">
        <v>1069</v>
      </c>
      <c r="C36" s="71">
        <v>458</v>
      </c>
      <c r="D36" s="71">
        <v>1527</v>
      </c>
      <c r="E36" s="71">
        <v>554</v>
      </c>
      <c r="F36" s="71">
        <v>6</v>
      </c>
      <c r="G36" s="71">
        <v>560</v>
      </c>
    </row>
    <row r="37" spans="1:7" ht="13.5" customHeight="1" x14ac:dyDescent="0.3">
      <c r="A37" s="31">
        <v>1978</v>
      </c>
      <c r="B37" s="32">
        <v>1097</v>
      </c>
      <c r="C37" s="32">
        <v>379</v>
      </c>
      <c r="D37" s="32">
        <v>1476</v>
      </c>
      <c r="E37" s="32">
        <v>415</v>
      </c>
      <c r="F37" s="32">
        <v>10</v>
      </c>
      <c r="G37" s="32">
        <v>425</v>
      </c>
    </row>
    <row r="38" spans="1:7" ht="13.5" customHeight="1" x14ac:dyDescent="0.3">
      <c r="A38" s="69">
        <v>1979</v>
      </c>
      <c r="B38" s="71">
        <v>1138</v>
      </c>
      <c r="C38" s="71">
        <v>498</v>
      </c>
      <c r="D38" s="71">
        <v>1636</v>
      </c>
      <c r="E38" s="71">
        <v>595</v>
      </c>
      <c r="F38" s="71">
        <v>14</v>
      </c>
      <c r="G38" s="71">
        <v>609</v>
      </c>
    </row>
    <row r="39" spans="1:7" ht="13.5" customHeight="1" x14ac:dyDescent="0.3">
      <c r="A39" s="31">
        <v>1980</v>
      </c>
      <c r="B39" s="32">
        <v>1165</v>
      </c>
      <c r="C39" s="32">
        <v>505</v>
      </c>
      <c r="D39" s="32">
        <v>1670</v>
      </c>
      <c r="E39" s="32">
        <v>595</v>
      </c>
      <c r="F39" s="32">
        <v>8</v>
      </c>
      <c r="G39" s="32">
        <v>603</v>
      </c>
    </row>
    <row r="40" spans="1:7" ht="13.5" customHeight="1" x14ac:dyDescent="0.3">
      <c r="A40" s="69">
        <v>1981</v>
      </c>
      <c r="B40" s="71">
        <v>1191</v>
      </c>
      <c r="C40" s="71">
        <v>532</v>
      </c>
      <c r="D40" s="71">
        <v>1723</v>
      </c>
      <c r="E40" s="71">
        <v>614</v>
      </c>
      <c r="F40" s="71">
        <v>11</v>
      </c>
      <c r="G40" s="71">
        <v>625</v>
      </c>
    </row>
    <row r="41" spans="1:7" ht="13.5" customHeight="1" x14ac:dyDescent="0.3">
      <c r="A41" s="31">
        <v>1982</v>
      </c>
      <c r="B41" s="32">
        <v>1246</v>
      </c>
      <c r="C41" s="32">
        <v>519</v>
      </c>
      <c r="D41" s="32">
        <v>1765</v>
      </c>
      <c r="E41" s="32">
        <v>603</v>
      </c>
      <c r="F41" s="32">
        <v>7</v>
      </c>
      <c r="G41" s="32">
        <v>610</v>
      </c>
    </row>
    <row r="42" spans="1:7" ht="13.5" customHeight="1" x14ac:dyDescent="0.3">
      <c r="A42" s="69">
        <v>1983</v>
      </c>
      <c r="B42" s="71">
        <v>1265</v>
      </c>
      <c r="C42" s="71">
        <v>567</v>
      </c>
      <c r="D42" s="71">
        <v>1832</v>
      </c>
      <c r="E42" s="71">
        <v>643</v>
      </c>
      <c r="F42" s="71">
        <v>6</v>
      </c>
      <c r="G42" s="71">
        <v>649</v>
      </c>
    </row>
    <row r="43" spans="1:7" ht="13.5" customHeight="1" x14ac:dyDescent="0.3">
      <c r="A43" s="31">
        <v>1984</v>
      </c>
      <c r="B43" s="32">
        <v>1342</v>
      </c>
      <c r="C43" s="32">
        <v>574</v>
      </c>
      <c r="D43" s="32">
        <v>1916</v>
      </c>
      <c r="E43" s="32">
        <v>683</v>
      </c>
      <c r="F43" s="32">
        <v>5</v>
      </c>
      <c r="G43" s="32">
        <v>688</v>
      </c>
    </row>
    <row r="44" spans="1:7" ht="13.5" customHeight="1" x14ac:dyDescent="0.3">
      <c r="A44" s="69">
        <v>1985</v>
      </c>
      <c r="B44" s="71">
        <v>1337</v>
      </c>
      <c r="C44" s="71">
        <v>605</v>
      </c>
      <c r="D44" s="71">
        <v>1942</v>
      </c>
      <c r="E44" s="71">
        <v>708</v>
      </c>
      <c r="F44" s="71">
        <v>7</v>
      </c>
      <c r="G44" s="71">
        <v>715</v>
      </c>
    </row>
    <row r="45" spans="1:7" ht="13.5" customHeight="1" x14ac:dyDescent="0.3">
      <c r="A45" s="31">
        <v>1986</v>
      </c>
      <c r="B45" s="32">
        <v>1305</v>
      </c>
      <c r="C45" s="32">
        <v>635</v>
      </c>
      <c r="D45" s="32">
        <v>1940</v>
      </c>
      <c r="E45" s="32">
        <v>751</v>
      </c>
      <c r="F45" s="32">
        <v>13</v>
      </c>
      <c r="G45" s="32">
        <v>764</v>
      </c>
    </row>
    <row r="46" spans="1:7" ht="13.5" customHeight="1" x14ac:dyDescent="0.3">
      <c r="A46" s="69">
        <v>1987</v>
      </c>
      <c r="B46" s="71">
        <v>1363</v>
      </c>
      <c r="C46" s="71">
        <v>616</v>
      </c>
      <c r="D46" s="71">
        <v>1979</v>
      </c>
      <c r="E46" s="71">
        <v>736</v>
      </c>
      <c r="F46" s="71">
        <v>10</v>
      </c>
      <c r="G46" s="71">
        <v>746</v>
      </c>
    </row>
    <row r="47" spans="1:7" ht="13.5" customHeight="1" x14ac:dyDescent="0.3">
      <c r="A47" s="31">
        <v>1988</v>
      </c>
      <c r="B47" s="32">
        <v>1341</v>
      </c>
      <c r="C47" s="32">
        <v>644</v>
      </c>
      <c r="D47" s="32">
        <v>1985</v>
      </c>
      <c r="E47" s="32">
        <v>767</v>
      </c>
      <c r="F47" s="32">
        <v>10</v>
      </c>
      <c r="G47" s="32">
        <v>777</v>
      </c>
    </row>
    <row r="48" spans="1:7" ht="13.5" customHeight="1" x14ac:dyDescent="0.3">
      <c r="A48" s="69">
        <v>1989</v>
      </c>
      <c r="B48" s="71">
        <v>1369</v>
      </c>
      <c r="C48" s="71">
        <v>572</v>
      </c>
      <c r="D48" s="71">
        <v>1941</v>
      </c>
      <c r="E48" s="71">
        <v>685</v>
      </c>
      <c r="F48" s="71">
        <v>7</v>
      </c>
      <c r="G48" s="71">
        <v>692</v>
      </c>
    </row>
    <row r="49" spans="1:7" ht="13.5" customHeight="1" x14ac:dyDescent="0.3">
      <c r="A49" s="31">
        <v>1990</v>
      </c>
      <c r="B49" s="32">
        <v>1320</v>
      </c>
      <c r="C49" s="32">
        <v>573</v>
      </c>
      <c r="D49" s="32">
        <v>1893</v>
      </c>
      <c r="E49" s="32">
        <v>683</v>
      </c>
      <c r="F49" s="32">
        <v>9</v>
      </c>
      <c r="G49" s="32">
        <v>692</v>
      </c>
    </row>
    <row r="50" spans="1:7" ht="13.5" customHeight="1" x14ac:dyDescent="0.3">
      <c r="A50" s="69">
        <v>1991</v>
      </c>
      <c r="B50" s="71">
        <v>1351</v>
      </c>
      <c r="C50" s="71">
        <v>542</v>
      </c>
      <c r="D50" s="71">
        <v>1893</v>
      </c>
      <c r="E50" s="71">
        <v>634</v>
      </c>
      <c r="F50" s="71">
        <v>8</v>
      </c>
      <c r="G50" s="71">
        <v>642</v>
      </c>
    </row>
    <row r="51" spans="1:7" ht="13.5" customHeight="1" x14ac:dyDescent="0.3">
      <c r="A51" s="31" t="s">
        <v>87</v>
      </c>
      <c r="B51" s="32">
        <v>2008</v>
      </c>
      <c r="C51" s="32">
        <v>578</v>
      </c>
      <c r="D51" s="32">
        <v>2586</v>
      </c>
      <c r="E51" s="32">
        <v>714</v>
      </c>
      <c r="F51" s="32">
        <v>4</v>
      </c>
      <c r="G51" s="32">
        <v>718</v>
      </c>
    </row>
    <row r="52" spans="1:7" ht="13.5" customHeight="1" x14ac:dyDescent="0.3">
      <c r="A52" s="69">
        <v>1993</v>
      </c>
      <c r="B52" s="71">
        <v>1997</v>
      </c>
      <c r="C52" s="71">
        <v>537</v>
      </c>
      <c r="D52" s="71">
        <v>2534</v>
      </c>
      <c r="E52" s="71">
        <v>637</v>
      </c>
      <c r="F52" s="71">
        <v>2</v>
      </c>
      <c r="G52" s="71">
        <v>639</v>
      </c>
    </row>
    <row r="53" spans="1:7" ht="13.5" customHeight="1" x14ac:dyDescent="0.3">
      <c r="A53" s="31">
        <v>1994</v>
      </c>
      <c r="B53" s="32">
        <v>1806</v>
      </c>
      <c r="C53" s="32">
        <v>520</v>
      </c>
      <c r="D53" s="32">
        <v>2326</v>
      </c>
      <c r="E53" s="32">
        <v>648</v>
      </c>
      <c r="F53" s="32">
        <v>3</v>
      </c>
      <c r="G53" s="32">
        <v>651</v>
      </c>
    </row>
    <row r="54" spans="1:7" ht="13.5" customHeight="1" x14ac:dyDescent="0.3">
      <c r="A54" s="69">
        <v>1995</v>
      </c>
      <c r="B54" s="71">
        <v>1887</v>
      </c>
      <c r="C54" s="71">
        <v>550</v>
      </c>
      <c r="D54" s="71">
        <v>2437</v>
      </c>
      <c r="E54" s="71">
        <v>653</v>
      </c>
      <c r="F54" s="71">
        <v>0</v>
      </c>
      <c r="G54" s="71">
        <v>653</v>
      </c>
    </row>
    <row r="55" spans="1:7" ht="13.5" customHeight="1" x14ac:dyDescent="0.3">
      <c r="A55" s="31">
        <v>1996</v>
      </c>
      <c r="B55" s="32">
        <v>1782</v>
      </c>
      <c r="C55" s="32">
        <v>407</v>
      </c>
      <c r="D55" s="32">
        <v>2189</v>
      </c>
      <c r="E55" s="32">
        <v>481</v>
      </c>
      <c r="F55" s="32">
        <v>4</v>
      </c>
      <c r="G55" s="32">
        <v>485</v>
      </c>
    </row>
    <row r="56" spans="1:7" ht="13.5" customHeight="1" x14ac:dyDescent="0.3">
      <c r="A56" s="69">
        <v>1997</v>
      </c>
      <c r="B56" s="71">
        <f>1467+445</f>
        <v>1912</v>
      </c>
      <c r="C56" s="71">
        <v>397</v>
      </c>
      <c r="D56" s="71">
        <v>2309</v>
      </c>
      <c r="E56" s="71">
        <v>459</v>
      </c>
      <c r="F56" s="71">
        <v>6</v>
      </c>
      <c r="G56" s="71">
        <v>465</v>
      </c>
    </row>
    <row r="57" spans="1:7" ht="13.5" customHeight="1" x14ac:dyDescent="0.3">
      <c r="A57" s="31">
        <v>1998</v>
      </c>
      <c r="B57" s="32">
        <v>1829</v>
      </c>
      <c r="C57" s="32">
        <v>419</v>
      </c>
      <c r="D57" s="32">
        <v>2248</v>
      </c>
      <c r="E57" s="32">
        <v>503</v>
      </c>
      <c r="F57" s="32">
        <v>1</v>
      </c>
      <c r="G57" s="32">
        <v>504</v>
      </c>
    </row>
    <row r="58" spans="1:7" ht="13.5" customHeight="1" x14ac:dyDescent="0.3">
      <c r="A58" s="69">
        <v>1999</v>
      </c>
      <c r="B58" s="71">
        <v>1960</v>
      </c>
      <c r="C58" s="71">
        <v>501</v>
      </c>
      <c r="D58" s="71">
        <v>2461</v>
      </c>
      <c r="E58" s="71">
        <v>621</v>
      </c>
      <c r="F58" s="71">
        <v>2</v>
      </c>
      <c r="G58" s="71">
        <v>623</v>
      </c>
    </row>
    <row r="59" spans="1:7" ht="13.5" customHeight="1" x14ac:dyDescent="0.3">
      <c r="A59" s="31">
        <v>2000</v>
      </c>
      <c r="B59" s="32">
        <v>1697</v>
      </c>
      <c r="C59" s="32">
        <v>436</v>
      </c>
      <c r="D59" s="32">
        <v>2133</v>
      </c>
      <c r="E59" s="32">
        <v>528</v>
      </c>
      <c r="F59" s="32">
        <v>5</v>
      </c>
      <c r="G59" s="32">
        <v>533</v>
      </c>
    </row>
    <row r="60" spans="1:7" ht="13.5" customHeight="1" x14ac:dyDescent="0.3">
      <c r="A60" s="69">
        <v>2001</v>
      </c>
      <c r="B60" s="71">
        <f>1188+366</f>
        <v>1554</v>
      </c>
      <c r="C60" s="71">
        <v>403</v>
      </c>
      <c r="D60" s="71">
        <v>1957</v>
      </c>
      <c r="E60" s="71">
        <v>494</v>
      </c>
      <c r="F60" s="71">
        <v>5</v>
      </c>
      <c r="G60" s="71">
        <v>499</v>
      </c>
    </row>
    <row r="61" spans="1:7" ht="13.5" customHeight="1" x14ac:dyDescent="0.3">
      <c r="A61" s="31">
        <v>2002</v>
      </c>
      <c r="B61" s="32">
        <f>1144+342</f>
        <v>1486</v>
      </c>
      <c r="C61" s="32">
        <v>415</v>
      </c>
      <c r="D61" s="32">
        <v>1901</v>
      </c>
      <c r="E61" s="32">
        <v>487</v>
      </c>
      <c r="F61" s="32">
        <v>3</v>
      </c>
      <c r="G61" s="32">
        <v>490</v>
      </c>
    </row>
    <row r="62" spans="1:7" ht="13.5" customHeight="1" x14ac:dyDescent="0.3">
      <c r="A62" s="69">
        <v>2003</v>
      </c>
      <c r="B62" s="71">
        <v>1462</v>
      </c>
      <c r="C62" s="71">
        <v>383</v>
      </c>
      <c r="D62" s="71">
        <v>1845</v>
      </c>
      <c r="E62" s="71">
        <v>444</v>
      </c>
      <c r="F62" s="71">
        <v>2</v>
      </c>
      <c r="G62" s="71">
        <v>446</v>
      </c>
    </row>
    <row r="63" spans="1:7" ht="13.5" customHeight="1" x14ac:dyDescent="0.3">
      <c r="A63" s="31">
        <v>2004</v>
      </c>
      <c r="B63" s="32">
        <v>1455</v>
      </c>
      <c r="C63" s="32">
        <v>377</v>
      </c>
      <c r="D63" s="32">
        <v>1832</v>
      </c>
      <c r="E63" s="32">
        <v>446</v>
      </c>
      <c r="F63" s="32">
        <v>3</v>
      </c>
      <c r="G63" s="32">
        <v>449</v>
      </c>
    </row>
    <row r="64" spans="1:7" ht="13.5" customHeight="1" x14ac:dyDescent="0.3">
      <c r="A64" s="69">
        <v>2005</v>
      </c>
      <c r="B64" s="71">
        <v>1408</v>
      </c>
      <c r="C64" s="71">
        <v>365</v>
      </c>
      <c r="D64" s="71">
        <v>1773</v>
      </c>
      <c r="E64" s="71">
        <v>424</v>
      </c>
      <c r="F64" s="71">
        <v>1</v>
      </c>
      <c r="G64" s="71">
        <v>425</v>
      </c>
    </row>
    <row r="65" spans="1:8" ht="13.5" customHeight="1" x14ac:dyDescent="0.3">
      <c r="A65" s="31">
        <v>2006</v>
      </c>
      <c r="B65" s="32">
        <v>1186</v>
      </c>
      <c r="C65" s="32">
        <v>342</v>
      </c>
      <c r="D65" s="32">
        <v>1528</v>
      </c>
      <c r="E65" s="32">
        <v>401</v>
      </c>
      <c r="F65" s="32">
        <v>1</v>
      </c>
      <c r="G65" s="32">
        <v>402</v>
      </c>
    </row>
    <row r="66" spans="1:8" ht="13.5" customHeight="1" x14ac:dyDescent="0.3">
      <c r="A66" s="69">
        <v>2007</v>
      </c>
      <c r="B66" s="71">
        <v>1095</v>
      </c>
      <c r="C66" s="71">
        <v>394</v>
      </c>
      <c r="D66" s="71">
        <v>1489</v>
      </c>
      <c r="E66" s="71">
        <v>456</v>
      </c>
      <c r="F66" s="71">
        <v>2</v>
      </c>
      <c r="G66" s="71">
        <v>458</v>
      </c>
    </row>
    <row r="67" spans="1:8" ht="13.5" customHeight="1" x14ac:dyDescent="0.3">
      <c r="A67" s="31">
        <v>2008</v>
      </c>
      <c r="B67" s="32">
        <v>1054</v>
      </c>
      <c r="C67" s="32">
        <v>332</v>
      </c>
      <c r="D67" s="32">
        <v>1386</v>
      </c>
      <c r="E67" s="32">
        <v>380</v>
      </c>
      <c r="F67" s="32">
        <v>3</v>
      </c>
      <c r="G67" s="32">
        <v>383</v>
      </c>
    </row>
    <row r="68" spans="1:8" ht="13.5" customHeight="1" x14ac:dyDescent="0.3">
      <c r="A68" s="69">
        <v>2009</v>
      </c>
      <c r="B68" s="71">
        <v>1122</v>
      </c>
      <c r="C68" s="71">
        <v>378</v>
      </c>
      <c r="D68" s="71">
        <v>1500</v>
      </c>
      <c r="E68" s="71">
        <v>462</v>
      </c>
      <c r="F68" s="71">
        <v>1</v>
      </c>
      <c r="G68" s="71">
        <v>463</v>
      </c>
    </row>
    <row r="69" spans="1:8" ht="13.5" customHeight="1" x14ac:dyDescent="0.3">
      <c r="A69" s="31">
        <v>2010</v>
      </c>
      <c r="B69" s="32">
        <v>1020</v>
      </c>
      <c r="C69" s="32">
        <v>348</v>
      </c>
      <c r="D69" s="32">
        <v>1368</v>
      </c>
      <c r="E69" s="32">
        <v>437</v>
      </c>
      <c r="F69" s="32">
        <v>0</v>
      </c>
      <c r="G69" s="32">
        <v>437</v>
      </c>
    </row>
    <row r="70" spans="1:8" s="110" customFormat="1" ht="13.5" customHeight="1" x14ac:dyDescent="0.3">
      <c r="A70" s="69">
        <v>2011</v>
      </c>
      <c r="B70" s="71">
        <v>901</v>
      </c>
      <c r="C70" s="71">
        <v>353</v>
      </c>
      <c r="D70" s="71">
        <v>1254</v>
      </c>
      <c r="E70" s="71">
        <v>412</v>
      </c>
      <c r="F70" s="71">
        <v>4</v>
      </c>
      <c r="G70" s="71">
        <v>416</v>
      </c>
      <c r="H70" s="21"/>
    </row>
    <row r="71" spans="1:8" ht="13.5" customHeight="1" x14ac:dyDescent="0.3">
      <c r="A71" s="112">
        <v>2012</v>
      </c>
      <c r="B71" s="32">
        <v>900</v>
      </c>
      <c r="C71" s="32">
        <v>373</v>
      </c>
      <c r="D71" s="32">
        <v>1273</v>
      </c>
      <c r="E71" s="32">
        <v>449</v>
      </c>
      <c r="F71" s="32">
        <v>1</v>
      </c>
      <c r="G71" s="32">
        <v>450</v>
      </c>
      <c r="H71" s="110"/>
    </row>
    <row r="72" spans="1:8" s="110" customFormat="1" ht="13.5" customHeight="1" x14ac:dyDescent="0.3">
      <c r="A72" s="69">
        <v>2013</v>
      </c>
      <c r="B72" s="71">
        <v>828</v>
      </c>
      <c r="C72" s="71">
        <v>319</v>
      </c>
      <c r="D72" s="71">
        <v>1147</v>
      </c>
      <c r="E72" s="71">
        <v>375</v>
      </c>
      <c r="F72" s="71">
        <v>1</v>
      </c>
      <c r="G72" s="71">
        <v>376</v>
      </c>
      <c r="H72" s="21"/>
    </row>
    <row r="73" spans="1:8" s="110" customFormat="1" ht="13.5" customHeight="1" x14ac:dyDescent="0.3">
      <c r="A73" s="112">
        <v>2014</v>
      </c>
      <c r="B73" s="32">
        <v>760</v>
      </c>
      <c r="C73" s="32">
        <v>284</v>
      </c>
      <c r="D73" s="32">
        <v>1044</v>
      </c>
      <c r="E73" s="32">
        <v>326</v>
      </c>
      <c r="F73" s="32">
        <v>2</v>
      </c>
      <c r="G73" s="32">
        <v>328</v>
      </c>
    </row>
    <row r="74" spans="1:8" s="110" customFormat="1" ht="13.5" customHeight="1" x14ac:dyDescent="0.3">
      <c r="A74" s="107">
        <v>2015</v>
      </c>
      <c r="B74" s="105">
        <f>487+216</f>
        <v>703</v>
      </c>
      <c r="C74" s="105">
        <v>272</v>
      </c>
      <c r="D74" s="105">
        <v>975</v>
      </c>
      <c r="E74" s="105">
        <v>322</v>
      </c>
      <c r="F74" s="105">
        <v>2</v>
      </c>
      <c r="G74" s="105">
        <v>324</v>
      </c>
    </row>
    <row r="75" spans="1:8" s="110" customFormat="1" ht="13.5" customHeight="1" x14ac:dyDescent="0.3">
      <c r="A75" s="112">
        <v>2016</v>
      </c>
      <c r="B75" s="32">
        <v>648</v>
      </c>
      <c r="C75" s="32">
        <v>328</v>
      </c>
      <c r="D75" s="32">
        <v>976</v>
      </c>
      <c r="E75" s="32">
        <v>327</v>
      </c>
      <c r="F75" s="32">
        <v>1</v>
      </c>
      <c r="G75" s="32">
        <v>328</v>
      </c>
    </row>
    <row r="76" spans="1:8" s="25" customFormat="1" ht="13.5" customHeight="1" x14ac:dyDescent="0.3">
      <c r="A76" s="114">
        <v>2017</v>
      </c>
      <c r="B76" s="115">
        <v>674</v>
      </c>
      <c r="C76" s="115">
        <v>306</v>
      </c>
      <c r="D76" s="115">
        <v>980</v>
      </c>
      <c r="E76" s="115">
        <v>303</v>
      </c>
      <c r="F76" s="115">
        <v>3</v>
      </c>
      <c r="G76" s="115">
        <v>306</v>
      </c>
      <c r="H76" s="110"/>
    </row>
    <row r="77" spans="1:8" ht="13.5" customHeight="1" x14ac:dyDescent="0.3">
      <c r="A77" s="31"/>
      <c r="B77" s="32"/>
      <c r="C77" s="32"/>
      <c r="D77" s="32"/>
      <c r="E77" s="32"/>
      <c r="F77" s="32"/>
      <c r="G77" s="32"/>
      <c r="H77" s="25"/>
    </row>
    <row r="78" spans="1:8" ht="13.5" customHeight="1" x14ac:dyDescent="0.3">
      <c r="A78" s="33" t="s">
        <v>88</v>
      </c>
    </row>
    <row r="80" spans="1:8" ht="13.5" customHeight="1" x14ac:dyDescent="0.3">
      <c r="A80" s="132" t="s">
        <v>159</v>
      </c>
    </row>
  </sheetData>
  <pageMargins left="0.7" right="0.7" top="0.45" bottom="0.3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2</vt:i4>
      </vt:variant>
    </vt:vector>
  </HeadingPairs>
  <TitlesOfParts>
    <vt:vector size="11" baseType="lpstr">
      <vt:lpstr>Index</vt:lpstr>
      <vt:lpstr>T11.01.01</vt:lpstr>
      <vt:lpstr>T11.01.02</vt:lpstr>
      <vt:lpstr>T11.01.03</vt:lpstr>
      <vt:lpstr>T11.01.04</vt:lpstr>
      <vt:lpstr>T11.01.05</vt:lpstr>
      <vt:lpstr>T11.01.06</vt:lpstr>
      <vt:lpstr>T11.01.07</vt:lpstr>
      <vt:lpstr>T11.01.08</vt:lpstr>
      <vt:lpstr>T11.01.01!Area_stampa</vt:lpstr>
      <vt:lpstr>T11.01.01!Titoli_stampa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11. Mobilité et transport</dc:title>
  <dc:creator>Lausanne statistique</dc:creator>
  <cp:lastModifiedBy>wiedm</cp:lastModifiedBy>
  <cp:lastPrinted>2016-09-27T14:23:17Z</cp:lastPrinted>
  <dcterms:created xsi:type="dcterms:W3CDTF">2001-11-09T09:11:47Z</dcterms:created>
  <dcterms:modified xsi:type="dcterms:W3CDTF">2020-10-27T09:16:36Z</dcterms:modified>
</cp:coreProperties>
</file>